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3.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Upper Limb Score Sheet" sheetId="1" state="visible" r:id="rId2"/>
    <sheet name="List of Functions" sheetId="2" state="visible" r:id="rId3"/>
    <sheet name="References" sheetId="3" state="visible" r:id="rId4"/>
  </sheets>
  <definedNames>
    <definedName function="false" hidden="false" localSheetId="0" name="_xlnm.Print_Area" vbProcedure="false">'Upper Limb Score Sheet'!$A$1:$J$254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<sst xmlns="http://schemas.openxmlformats.org/spreadsheetml/2006/main" count="662" uniqueCount="336">
  <si>
    <t xml:space="preserve">Page 1 of 5</t>
  </si>
  <si>
    <t xml:space="preserve">Assessment of Permanent Physical Impairment in Upper Limb</t>
  </si>
  <si>
    <t xml:space="preserve">(Score Sheet of Impairment in upper limb function)*</t>
  </si>
  <si>
    <t xml:space="preserve">Date:</t>
  </si>
  <si>
    <t xml:space="preserve">Date Here</t>
  </si>
  <si>
    <t xml:space="preserve">Name:</t>
  </si>
  <si>
    <t xml:space="preserve">Name Here</t>
  </si>
  <si>
    <t xml:space="preserve">Age:</t>
  </si>
  <si>
    <t xml:space="preserve">Age here</t>
  </si>
  <si>
    <t xml:space="preserve">Gender:</t>
  </si>
  <si>
    <t xml:space="preserve">Gender</t>
  </si>
  <si>
    <t xml:space="preserve">* Based on GAZETTE NOTIFICATION Ministry of Social Justice &amp; Empowerment, GOI, Regd No. DL33004/99 (Extraordinary)  Part II, Sec. 3, Subsection(ii) January 5, 2018, Appendix II Form A Page 107</t>
  </si>
  <si>
    <r>
      <rPr>
        <sz val="10"/>
        <rFont val="Arial"/>
        <family val="2"/>
        <charset val="1"/>
      </rPr>
      <t xml:space="preserve">Upper Limb Arm Component
</t>
    </r>
    <r>
      <rPr>
        <sz val="8"/>
        <rFont val="Arial"/>
        <family val="2"/>
        <charset val="1"/>
      </rPr>
      <t xml:space="preserve">Division 1: Active ROM                                            Weightage: Shoulder 20, Elbow 20, Wrist 20 and Hand 40 Total Max value 90</t>
    </r>
  </si>
  <si>
    <t xml:space="preserve">Sub Division</t>
  </si>
  <si>
    <t xml:space="preserve">Max. Value</t>
  </si>
  <si>
    <t xml:space="preserve">Area</t>
  </si>
  <si>
    <t xml:space="preserve">Area particulars</t>
  </si>
  <si>
    <t xml:space="preserve">SN.</t>
  </si>
  <si>
    <t xml:space="preserve">Normal Value (Std) §</t>
  </si>
  <si>
    <t xml:space="preserve">Observed Value Rt</t>
  </si>
  <si>
    <t xml:space="preserve">Observed Value Lt</t>
  </si>
  <si>
    <t xml:space="preserve">%age Loss Rt</t>
  </si>
  <si>
    <t xml:space="preserve">%age Loss Lt</t>
  </si>
  <si>
    <t xml:space="preserve">AROM Arm 
Component 
excluding 
Hand joints</t>
  </si>
  <si>
    <t xml:space="preserve">Shoulder Joint
Active ROM
MLS</t>
  </si>
  <si>
    <t xml:space="preserve">Flexion</t>
  </si>
  <si>
    <t xml:space="preserve">1</t>
  </si>
  <si>
    <t xml:space="preserve">Extension</t>
  </si>
  <si>
    <t xml:space="preserve">2</t>
  </si>
  <si>
    <t xml:space="preserve">Abduction </t>
  </si>
  <si>
    <t xml:space="preserve">3</t>
  </si>
  <si>
    <t xml:space="preserve">Adduction</t>
  </si>
  <si>
    <t xml:space="preserve">4</t>
  </si>
  <si>
    <t xml:space="preserve">Internal Rotation</t>
  </si>
  <si>
    <t xml:space="preserve">5</t>
  </si>
  <si>
    <t xml:space="preserve">External Rotation</t>
  </si>
  <si>
    <t xml:space="preserve">6</t>
  </si>
  <si>
    <t xml:space="preserve">Mean % loss of Active ROM of Shoulder Joint</t>
  </si>
  <si>
    <t xml:space="preserve">Extent of Involvement:</t>
  </si>
  <si>
    <t xml:space="preserve">MLS = 20% Weighted Mean %age Loss:</t>
  </si>
  <si>
    <t xml:space="preserve">Elbow Joint
Active ROM
MLE</t>
  </si>
  <si>
    <t xml:space="preserve">Flexion Extension arc</t>
  </si>
  <si>
    <t xml:space="preserve">7</t>
  </si>
  <si>
    <t xml:space="preserve">Pronation</t>
  </si>
  <si>
    <t xml:space="preserve">8</t>
  </si>
  <si>
    <t xml:space="preserve">Supination</t>
  </si>
  <si>
    <t xml:space="preserve">9</t>
  </si>
  <si>
    <t xml:space="preserve">Mean % loss of Active ROM of Elbow Joint</t>
  </si>
  <si>
    <t xml:space="preserve">Extent of Involvement</t>
  </si>
  <si>
    <t xml:space="preserve">MLE = 20% Weighted Mean %age Loss:</t>
  </si>
  <si>
    <t xml:space="preserve">Wrist Joint
MLW</t>
  </si>
  <si>
    <t xml:space="preserve">10</t>
  </si>
  <si>
    <t xml:space="preserve">11</t>
  </si>
  <si>
    <t xml:space="preserve">Radial deviation</t>
  </si>
  <si>
    <t xml:space="preserve">12</t>
  </si>
  <si>
    <t xml:space="preserve">Ulnar deviation</t>
  </si>
  <si>
    <t xml:space="preserve">13</t>
  </si>
  <si>
    <t xml:space="preserve">Mean % loss of Active ROM of Wrist Joint</t>
  </si>
  <si>
    <t xml:space="preserve">MLW = 10% Weighted Mean %age Loss:</t>
  </si>
  <si>
    <t xml:space="preserve">AROM Hand Joints with maximum value of 40% is tabulated in the next page.</t>
  </si>
  <si>
    <t xml:space="preserve">§ Movements taken from page 110 – 111, Appendix III (Average Normal Range (degrees) at different Joints)</t>
  </si>
  <si>
    <t xml:space="preserve">Contd ..</t>
  </si>
  <si>
    <t xml:space="preserve">…continued.</t>
  </si>
  <si>
    <t xml:space="preserve">Page 2 of 5</t>
  </si>
  <si>
    <t xml:space="preserve">( Score Sheet )</t>
  </si>
  <si>
    <t xml:space="preserve">Date :</t>
  </si>
  <si>
    <t xml:space="preserve">Name :</t>
  </si>
  <si>
    <t xml:space="preserve">Age :</t>
  </si>
  <si>
    <t xml:space="preserve">Gender :</t>
  </si>
  <si>
    <r>
      <rPr>
        <sz val="10"/>
        <rFont val="Arial"/>
        <family val="2"/>
        <charset val="1"/>
      </rPr>
      <t xml:space="preserve">Upper Limb Arm Component:
</t>
    </r>
    <r>
      <rPr>
        <sz val="8"/>
        <rFont val="Arial"/>
        <family val="2"/>
        <charset val="1"/>
      </rPr>
      <t xml:space="preserve">..Contd Division 1: Active ROM                           Weightage: Shoulder 20, Elbow 20, Wrist 20 and Hand 40 Total Max value 90</t>
    </r>
  </si>
  <si>
    <t xml:space="preserve">MLH</t>
  </si>
  <si>
    <t xml:space="preserve">Movement Loss Hand MLH Max Value 40%
As elaborated below</t>
  </si>
  <si>
    <t xml:space="preserve">Ray of Hand</t>
  </si>
  <si>
    <t xml:space="preserve">Raywise Weightage</t>
  </si>
  <si>
    <t xml:space="preserve">Thumb Movements WT 30/55</t>
  </si>
  <si>
    <t xml:space="preserve">Thumb CMC Joint</t>
  </si>
  <si>
    <t xml:space="preserve">Abduction</t>
  </si>
  <si>
    <t xml:space="preserve">14</t>
  </si>
  <si>
    <t xml:space="preserve">15</t>
  </si>
  <si>
    <t xml:space="preserve">16</t>
  </si>
  <si>
    <t xml:space="preserve">Opposition
(Full = 100)</t>
  </si>
  <si>
    <t xml:space="preserve">17</t>
  </si>
  <si>
    <t xml:space="preserve">Thumb MCP Joint</t>
  </si>
  <si>
    <t xml:space="preserve">18</t>
  </si>
  <si>
    <t xml:space="preserve">Thumb IP Joint</t>
  </si>
  <si>
    <t xml:space="preserve">19</t>
  </si>
  <si>
    <t xml:space="preserve">Mean % loss of Active ROM of Thumb Joints </t>
  </si>
  <si>
    <t xml:space="preserve">30/55 Hand Weightage applied to loss of AROM of thumb w.r.t Hand</t>
  </si>
  <si>
    <t xml:space="preserve">Index Finger Movements WT 15/55</t>
  </si>
  <si>
    <t xml:space="preserve">Index MCP Joint</t>
  </si>
  <si>
    <t xml:space="preserve">20</t>
  </si>
  <si>
    <t xml:space="preserve">21</t>
  </si>
  <si>
    <t xml:space="preserve">Index PIP Joint</t>
  </si>
  <si>
    <t xml:space="preserve">22</t>
  </si>
  <si>
    <t xml:space="preserve">Index DIP Joint</t>
  </si>
  <si>
    <t xml:space="preserve">23</t>
  </si>
  <si>
    <t xml:space="preserve">Hyper Extension</t>
  </si>
  <si>
    <t xml:space="preserve">24</t>
  </si>
  <si>
    <t xml:space="preserve">Mean % loss of Active ROM of Index Finger Joints </t>
  </si>
  <si>
    <t xml:space="preserve">15/55 Hand Weightage applied to loss of AROM of index finger w.r.t Hand</t>
  </si>
  <si>
    <t xml:space="preserve">Middle Finger Movements WT 5/55</t>
  </si>
  <si>
    <t xml:space="preserve">Middle Finger MCP Joint</t>
  </si>
  <si>
    <t xml:space="preserve">25</t>
  </si>
  <si>
    <t xml:space="preserve">26</t>
  </si>
  <si>
    <t xml:space="preserve">Middle Finger PIP Joint</t>
  </si>
  <si>
    <t xml:space="preserve">27</t>
  </si>
  <si>
    <t xml:space="preserve">Middle Finger DIP Joint</t>
  </si>
  <si>
    <t xml:space="preserve">28</t>
  </si>
  <si>
    <t xml:space="preserve">29</t>
  </si>
  <si>
    <t xml:space="preserve">Mean % loss of Active ROM of Middle Finger Joints </t>
  </si>
  <si>
    <t xml:space="preserve">5/55 Hand Weightage applied to loss of AROM of Middle finger w.r.t Hand</t>
  </si>
  <si>
    <t xml:space="preserve">Ring Finger Movements WT 3/55</t>
  </si>
  <si>
    <t xml:space="preserve">Ring Finger MCP Joint</t>
  </si>
  <si>
    <t xml:space="preserve">30</t>
  </si>
  <si>
    <t xml:space="preserve">31</t>
  </si>
  <si>
    <t xml:space="preserve">Ring Finger PIP Joint</t>
  </si>
  <si>
    <t xml:space="preserve">32</t>
  </si>
  <si>
    <t xml:space="preserve">Ring Finger DIP Joint</t>
  </si>
  <si>
    <t xml:space="preserve">33</t>
  </si>
  <si>
    <t xml:space="preserve">34</t>
  </si>
  <si>
    <t xml:space="preserve">Mean % loss of Active ROM of Ring Finger Joints </t>
  </si>
  <si>
    <t xml:space="preserve">3/55 Hand Weightage applied to loss of AROM of Ring finger w.r.t Hand</t>
  </si>
  <si>
    <t xml:space="preserve">Little Finger Movements WT 2/55</t>
  </si>
  <si>
    <t xml:space="preserve">Little Finger MCP Joint</t>
  </si>
  <si>
    <t xml:space="preserve">35</t>
  </si>
  <si>
    <t xml:space="preserve">36</t>
  </si>
  <si>
    <t xml:space="preserve">Little Finger PIP Joint</t>
  </si>
  <si>
    <t xml:space="preserve">Flexion arc</t>
  </si>
  <si>
    <t xml:space="preserve">37</t>
  </si>
  <si>
    <t xml:space="preserve">Little Finger DIP Joint</t>
  </si>
  <si>
    <t xml:space="preserve">38</t>
  </si>
  <si>
    <t xml:space="preserve">39</t>
  </si>
  <si>
    <t xml:space="preserve">Mean % loss of Active ROM of Little Finger Joints </t>
  </si>
  <si>
    <t xml:space="preserve">2/55 Hand Weightage applied to loss of AROM of Little finger w.r.t Hand</t>
  </si>
  <si>
    <t xml:space="preserve"> Total mean %age Loss of Active ROM of Hand (All Rays together)
* Hand Weightage raywise applied: D1 30/55,D2 15/55, D3 5/55, D4 3/55, D5 2/55</t>
  </si>
  <si>
    <t xml:space="preserve">MLH = 40% Weightage for Hand Joints Involvement</t>
  </si>
  <si>
    <t xml:space="preserve">MLA =Total %age Weighted Movement Loss in Arm Component = 
MLS + MLE + MLW + MLH = </t>
  </si>
  <si>
    <t xml:space="preserve">* Ray wise Hand weightages based on Table 5.2. Upper Limb Amputations: No 10 and No 13. -  page 75, Section C</t>
  </si>
  <si>
    <t xml:space="preserve">Continued…</t>
  </si>
  <si>
    <t xml:space="preserve">Page 3 of 5</t>
  </si>
  <si>
    <r>
      <rPr>
        <sz val="10"/>
        <rFont val="Arial"/>
        <family val="2"/>
        <charset val="1"/>
      </rPr>
      <t xml:space="preserve">Upper Limb Arm Component:
</t>
    </r>
    <r>
      <rPr>
        <sz val="8"/>
        <rFont val="Arial"/>
        <family val="2"/>
        <charset val="1"/>
      </rPr>
      <t xml:space="preserve">Division 2: Muscle Strength                                                                                                                                Maximum value 90</t>
    </r>
  </si>
  <si>
    <t xml:space="preserve">Strength Loss Shoulder SLS</t>
  </si>
  <si>
    <t xml:space="preserve">Shoulder Joint</t>
  </si>
  <si>
    <t xml:space="preserve">Rotation - Ext</t>
  </si>
  <si>
    <t xml:space="preserve">Rotation - Int</t>
  </si>
  <si>
    <t xml:space="preserve">Mean % loss</t>
  </si>
  <si>
    <t xml:space="preserve">SLS =30% Weighted Mean %age Loss:</t>
  </si>
  <si>
    <t xml:space="preserve">Strength Loss Elbow SLE</t>
  </si>
  <si>
    <t xml:space="preserve">Elbow Joint</t>
  </si>
  <si>
    <t xml:space="preserve">SLE = 30% Weighted Mean %age Loss:</t>
  </si>
  <si>
    <t xml:space="preserve">Strength Loss Wrist SLW</t>
  </si>
  <si>
    <t xml:space="preserve">Wrist Joint</t>
  </si>
  <si>
    <t xml:space="preserve">Dorsiflexion</t>
  </si>
  <si>
    <t xml:space="preserve">Palmar Flexion</t>
  </si>
  <si>
    <t xml:space="preserve">Radial Dev.</t>
  </si>
  <si>
    <t xml:space="preserve">Ulnar Dev.</t>
  </si>
  <si>
    <t xml:space="preserve">SLW = 30%  Weighted Mean %age Loss:</t>
  </si>
  <si>
    <t xml:space="preserve">SLA = Total %age Weighted Strength Loss in Arm Component = 
SLS + SLE + SLW = </t>
  </si>
  <si>
    <t xml:space="preserve">Upper Limb Arm Component:
Division 3: Coordinated Activities                                           Maximum value 90</t>
  </si>
  <si>
    <t xml:space="preserve">Activities</t>
  </si>
  <si>
    <t xml:space="preserve"> Loss Rt
In %age</t>
  </si>
  <si>
    <t xml:space="preserve">Loss Lt
In %age</t>
  </si>
  <si>
    <t xml:space="preserve">Coordinated</t>
  </si>
  <si>
    <t xml:space="preserve">Lifting overhead objects 
(Remove and place at same level)</t>
  </si>
  <si>
    <t xml:space="preserve">Touching nose with end of extremity</t>
  </si>
  <si>
    <t xml:space="preserve">Eating Indian Style</t>
  </si>
  <si>
    <t xml:space="preserve">Combing and Plaiting</t>
  </si>
  <si>
    <t xml:space="preserve">Putting on a shirt/kurta</t>
  </si>
  <si>
    <t xml:space="preserve">Ablution glass of water</t>
  </si>
  <si>
    <t xml:space="preserve">Drinking Glass of water</t>
  </si>
  <si>
    <t xml:space="preserve">Buttoning</t>
  </si>
  <si>
    <t xml:space="preserve">Tie Nara Dhoti</t>
  </si>
  <si>
    <t xml:space="preserve">Writing</t>
  </si>
  <si>
    <t xml:space="preserve">Total ALA = Total Coordinated Activity Loss in Arm Component =</t>
  </si>
  <si>
    <t xml:space="preserve">Arrangement of summary % loss in divisions of Arm component of Upper Limb in decreasing order</t>
  </si>
  <si>
    <t xml:space="preserve">Magnitude of Involvement</t>
  </si>
  <si>
    <t xml:space="preserve">Right Side</t>
  </si>
  <si>
    <t xml:space="preserve">Left Side</t>
  </si>
  <si>
    <t xml:space="preserve">Greatest (1st step a)</t>
  </si>
  <si>
    <t xml:space="preserve">Middle (1st step b)</t>
  </si>
  <si>
    <t xml:space="preserve">Least (Second step b)</t>
  </si>
  <si>
    <t xml:space="preserve">Application of combining formula a + (b(90-a)/90)  * in two stages</t>
  </si>
  <si>
    <t xml:space="preserve">Total Value of Permanent Physical Impairment of Arm component of Upper Limb</t>
  </si>
  <si>
    <t xml:space="preserve">Contd..</t>
  </si>
  <si>
    <t xml:space="preserve">Page 4 of 5</t>
  </si>
  <si>
    <t xml:space="preserve">Upper Limb</t>
  </si>
  <si>
    <t xml:space="preserve">Hand</t>
  </si>
  <si>
    <t xml:space="preserve">Component</t>
  </si>
  <si>
    <t xml:space="preserve">Group Name</t>
  </si>
  <si>
    <t xml:space="preserve">Sub Group</t>
  </si>
  <si>
    <t xml:space="preserve">Sub-Group particulars</t>
  </si>
  <si>
    <t xml:space="preserve">§Normal Value (Std) in %age</t>
  </si>
  <si>
    <t xml:space="preserve">Loss % 
Rt</t>
  </si>
  <si>
    <t xml:space="preserve">Loss % 
Lt</t>
  </si>
  <si>
    <t xml:space="preserve">Prehension PLH</t>
  </si>
  <si>
    <t xml:space="preserve">Opposition</t>
  </si>
  <si>
    <t xml:space="preserve">Against Index</t>
  </si>
  <si>
    <t xml:space="preserve">Against Middle</t>
  </si>
  <si>
    <t xml:space="preserve">2 or 3 or 5 = Possible or Normal</t>
  </si>
  <si>
    <t xml:space="preserve">Against Ring</t>
  </si>
  <si>
    <t xml:space="preserve">0 = Not possible</t>
  </si>
  <si>
    <t xml:space="preserve">Against Little</t>
  </si>
  <si>
    <t xml:space="preserve">Lateral Pinch Cylindrical Grasp</t>
  </si>
  <si>
    <t xml:space="preserve">Holding Key</t>
  </si>
  <si>
    <t xml:space="preserve">4 " dia object</t>
  </si>
  <si>
    <t xml:space="preserve">1 " dia object</t>
  </si>
  <si>
    <t xml:space="preserve">Spherical Grasp</t>
  </si>
  <si>
    <t xml:space="preserve">Hook Grasp</t>
  </si>
  <si>
    <t xml:space="preserve">Lift Bag</t>
  </si>
  <si>
    <t xml:space="preserve">Total PLH = Total Prehension Loss in Hand Component</t>
  </si>
  <si>
    <t xml:space="preserve">Extent of Involvement =</t>
  </si>
  <si>
    <t xml:space="preserve">Sensations NLH</t>
  </si>
  <si>
    <t xml:space="preserve">Thumb</t>
  </si>
  <si>
    <t xml:space="preserve">Radial Side</t>
  </si>
  <si>
    <t xml:space="preserve">Ulnar Side</t>
  </si>
  <si>
    <t xml:space="preserve">4.8 or 1.2 = Normal Sensation</t>
  </si>
  <si>
    <t xml:space="preserve">Index Finger</t>
  </si>
  <si>
    <t xml:space="preserve">0 = Absent or Altered Sensation</t>
  </si>
  <si>
    <t xml:space="preserve">Middle Finger</t>
  </si>
  <si>
    <t xml:space="preserve">Ring Finger</t>
  </si>
  <si>
    <t xml:space="preserve">Little Finger</t>
  </si>
  <si>
    <t xml:space="preserve">Total NLH = Total Sensation Loss in Hand Component</t>
  </si>
  <si>
    <t xml:space="preserve">Strength SLH</t>
  </si>
  <si>
    <t xml:space="preserve">4 % per grade of 1 to 5</t>
  </si>
  <si>
    <t xml:space="preserve">Grip Strength</t>
  </si>
  <si>
    <t xml:space="preserve">Wt = 20</t>
  </si>
  <si>
    <t xml:space="preserve">2 % per grade of 1 to 5</t>
  </si>
  <si>
    <t xml:space="preserve">Pinch Strength</t>
  </si>
  <si>
    <t xml:space="preserve">Wt = 10</t>
  </si>
  <si>
    <t xml:space="preserve">Total SLH = Total Strength Loss in Hand Component</t>
  </si>
  <si>
    <t xml:space="preserve">Total Value of Permanent Physical Impairment of Hand component of Upper Limb</t>
  </si>
  <si>
    <t xml:space="preserve">(Obtained by ADDING loss of prehension (PLH), sensations (NLH) and strength (SLH))</t>
  </si>
  <si>
    <t xml:space="preserve">Maximum Allowed</t>
  </si>
  <si>
    <t xml:space="preserve">Page 5 of 5</t>
  </si>
  <si>
    <t xml:space="preserve">Summary values of Permanent Physical Impairment of Upper Limb for Arm and Hand components</t>
  </si>
  <si>
    <t xml:space="preserve">(After applying combining Formula, and Maximum value allowed for a and b or both is 90)</t>
  </si>
  <si>
    <t xml:space="preserve">Arm Component</t>
  </si>
  <si>
    <t xml:space="preserve">Hand Component</t>
  </si>
  <si>
    <t xml:space="preserve">a + (b(90-a)/90) </t>
  </si>
  <si>
    <r>
      <rPr>
        <b val="true"/>
        <sz val="11"/>
        <rFont val="Arial"/>
        <family val="2"/>
        <charset val="1"/>
      </rPr>
      <t xml:space="preserve">Combined Value (AC&amp;HC)
</t>
    </r>
    <r>
      <rPr>
        <b val="true"/>
        <sz val="7"/>
        <rFont val="Arial"/>
        <family val="2"/>
        <charset val="1"/>
      </rPr>
      <t xml:space="preserve">(Summary Value of Functional Loss)</t>
    </r>
  </si>
  <si>
    <r>
      <rPr>
        <b val="true"/>
        <sz val="12"/>
        <rFont val="Arial"/>
        <family val="2"/>
        <charset val="1"/>
      </rPr>
      <t xml:space="preserve">Upper Limb – Additional Weightage</t>
    </r>
    <r>
      <rPr>
        <b val="true"/>
        <vertAlign val="superscript"/>
        <sz val="12"/>
        <rFont val="Arial"/>
        <family val="2"/>
        <charset val="1"/>
      </rPr>
      <t xml:space="preserve"> ‡</t>
    </r>
  </si>
  <si>
    <t xml:space="preserve">Relative 10%</t>
  </si>
  <si>
    <t xml:space="preserve">Non Limited Additional Weightage</t>
  </si>
  <si>
    <t xml:space="preserve">Description</t>
  </si>
  <si>
    <t xml:space="preserve">Wt</t>
  </si>
  <si>
    <t xml:space="preserve">Particulars</t>
  </si>
  <si>
    <t xml:space="preserve">10% for Yes / 0 for No</t>
  </si>
  <si>
    <t xml:space="preserve">0 / 10</t>
  </si>
  <si>
    <t xml:space="preserve">Yes or No</t>
  </si>
  <si>
    <t xml:space="preserve">No</t>
  </si>
  <si>
    <t xml:space="preserve">* 2% / inch after 1 inch</t>
  </si>
  <si>
    <t xml:space="preserve">Depends</t>
  </si>
  <si>
    <t xml:space="preserve">Shortening in inches</t>
  </si>
  <si>
    <t xml:space="preserve">10% Limited Additional Weightage</t>
  </si>
  <si>
    <t xml:space="preserve">0 / 3 / 6</t>
  </si>
  <si>
    <r>
      <rPr>
        <sz val="9"/>
        <rFont val="Arial"/>
        <family val="2"/>
        <charset val="1"/>
      </rPr>
      <t xml:space="preserve">Deformity</t>
    </r>
    <r>
      <rPr>
        <sz val="7"/>
        <rFont val="Arial"/>
        <family val="2"/>
        <charset val="1"/>
      </rPr>
      <t xml:space="preserve"> (Functional 3, Non functional 6)</t>
    </r>
  </si>
  <si>
    <t xml:space="preserve">0 / 3 / 6 / 9</t>
  </si>
  <si>
    <r>
      <rPr>
        <sz val="10"/>
        <rFont val="Arial"/>
        <family val="2"/>
        <charset val="1"/>
      </rPr>
      <t xml:space="preserve">Pain</t>
    </r>
    <r>
      <rPr>
        <sz val="11"/>
        <rFont val="Arial"/>
        <family val="2"/>
        <charset val="1"/>
      </rPr>
      <t xml:space="preserve"> </t>
    </r>
    <r>
      <rPr>
        <sz val="8"/>
        <rFont val="Arial"/>
        <family val="2"/>
        <charset val="1"/>
      </rPr>
      <t xml:space="preserve">(Mild 3, Mod 6, Severe 9)</t>
    </r>
  </si>
  <si>
    <t xml:space="preserve">(In arm component)</t>
  </si>
  <si>
    <r>
      <rPr>
        <sz val="8"/>
        <rFont val="Arial"/>
        <family val="2"/>
        <charset val="1"/>
      </rPr>
      <t xml:space="preserve">Loss of Sensation </t>
    </r>
    <r>
      <rPr>
        <sz val="7"/>
        <rFont val="Arial"/>
        <family val="2"/>
        <charset val="1"/>
      </rPr>
      <t xml:space="preserve">(Complete 9, Partial 6)</t>
    </r>
  </si>
  <si>
    <r>
      <rPr>
        <sz val="9"/>
        <rFont val="Arial"/>
        <family val="2"/>
        <charset val="1"/>
      </rPr>
      <t xml:space="preserve">Complications</t>
    </r>
    <r>
      <rPr>
        <sz val="7"/>
        <rFont val="Arial"/>
        <family val="2"/>
        <charset val="1"/>
      </rPr>
      <t xml:space="preserve"> (Superficial 3, Deep 6)</t>
    </r>
  </si>
  <si>
    <t xml:space="preserve">Total 10% Limited Additional Weightage for upper limb (Lower of ‘EXC’ and ‘ALC’)</t>
  </si>
  <si>
    <t xml:space="preserve">Note:-</t>
  </si>
  <si>
    <t xml:space="preserve">'AW’ = Final Additional Weightage (Non Limited + 10% Limited)</t>
  </si>
  <si>
    <t xml:space="preserve">Examples for Complications : Abnormal Mobility, Non union, Infection.
Examples for Deformity: Contractures, Cosmetic Appearance, Malalignment.</t>
  </si>
  <si>
    <t xml:space="preserve">Final Percentage of Permanent Physical Impairment in relation to Upper Limb</t>
  </si>
  <si>
    <t xml:space="preserve"> (Summary value of losses in arm (AC) and hand (HC) components + additional weightage (AW))</t>
  </si>
  <si>
    <t xml:space="preserve">Combining Formula </t>
  </si>
  <si>
    <t xml:space="preserve">Before rounding</t>
  </si>
  <si>
    <t xml:space="preserve">Final Total:</t>
  </si>
  <si>
    <t xml:space="preserve">(Max 100%)</t>
  </si>
  <si>
    <t xml:space="preserve">*The total value of dissimilar components or divisions is obtained by using following Combining Formula</t>
  </si>
  <si>
    <t xml:space="preserve">a + (b(90-a)/90) where a = higher value and b = lower value</t>
  </si>
  <si>
    <t xml:space="preserve">§ Normal Value (Std) Normal Value in population or in the unaffected side.</t>
  </si>
  <si>
    <t xml:space="preserve">Guidelines from page 67 of E gazette is Applied (Mild – less than  1/3, Moderate – up to 2/3, Severe – almost total) Weightage allowed Shoulder = up to 20%, Elbow= up to 20%, Wrist= up to 10% and Hand= up to 40% in AROM division of Arm Component</t>
  </si>
  <si>
    <t xml:space="preserve">Guidelines from page 67 of E gazette is Applied 
(Mild – less than  1/3, Moderate – up to 2/3, Severe – almost total) 
Weightage allowed Shoulder = up to 20%, Elbow= up to 20%, Wrist= up to 10% and Hand= up to 40%</t>
  </si>
  <si>
    <t xml:space="preserve">Ref:</t>
  </si>
  <si>
    <t xml:space="preserve">** End of Score Sheet **</t>
  </si>
  <si>
    <t xml:space="preserve">AROM</t>
  </si>
  <si>
    <t xml:space="preserve">Right</t>
  </si>
  <si>
    <t xml:space="preserve">Left</t>
  </si>
  <si>
    <t xml:space="preserve">Coordinated Activities</t>
  </si>
  <si>
    <t xml:space="preserve">Flex-Extn arc</t>
  </si>
  <si>
    <t xml:space="preserve">Prehension</t>
  </si>
  <si>
    <t xml:space="preserve">Opposition Score</t>
  </si>
  <si>
    <t xml:space="preserve">Sensations</t>
  </si>
  <si>
    <t xml:space="preserve">Strength</t>
  </si>
  <si>
    <t xml:space="preserve">Clinical Method</t>
  </si>
  <si>
    <t xml:space="preserve">Additional Weightage</t>
  </si>
  <si>
    <t xml:space="preserve">Muscle Strength</t>
  </si>
  <si>
    <t xml:space="preserve">Yes/No</t>
  </si>
  <si>
    <r>
      <rPr>
        <sz val="9"/>
        <rFont val="Arial"/>
        <family val="2"/>
        <charset val="1"/>
      </rPr>
      <t xml:space="preserve">Deformity</t>
    </r>
    <r>
      <rPr>
        <sz val="7"/>
        <rFont val="Arial"/>
        <family val="2"/>
        <charset val="1"/>
      </rPr>
      <t xml:space="preserve"> (Functional 3,Non functional 6)</t>
    </r>
  </si>
  <si>
    <t xml:space="preserve">Loss of Sensation
(Complete 9, Partial 6)</t>
  </si>
  <si>
    <t xml:space="preserve">Compiled by:</t>
  </si>
  <si>
    <t xml:space="preserve">Dr Ramachandra H M</t>
  </si>
  <si>
    <t xml:space="preserve">MBBS MS(Ortho) Msc(IT)</t>
  </si>
  <si>
    <t xml:space="preserve">Madhava Day-Care Fracture Surgery</t>
  </si>
  <si>
    <t xml:space="preserve">Industrial Estate Road, Lower Hutha</t>
  </si>
  <si>
    <t xml:space="preserve">BHADRAVATHI 577301</t>
  </si>
  <si>
    <t xml:space="preserve">Karnataka State, India</t>
  </si>
  <si>
    <t xml:space="preserve">E-mail:</t>
  </si>
  <si>
    <t xml:space="preserve">ramachandrahm@hotmail.com</t>
  </si>
  <si>
    <t xml:space="preserve">Download Links</t>
  </si>
  <si>
    <t xml:space="preserve">For Upper limb spread sheet:</t>
  </si>
  <si>
    <t xml:space="preserve">rammedisoft.com/ul</t>
  </si>
  <si>
    <t xml:space="preserve">For Lower limb spread sheet:</t>
  </si>
  <si>
    <t xml:space="preserve">rammedisoft.com/ll</t>
  </si>
  <si>
    <t xml:space="preserve">Gazette 2018:</t>
  </si>
  <si>
    <t xml:space="preserve">Gazette of 2018</t>
  </si>
  <si>
    <t xml:space="preserve">Gazette 2001:</t>
  </si>
  <si>
    <t xml:space="preserve">Gazette 2001</t>
  </si>
  <si>
    <t xml:space="preserve">Manual 1981:</t>
  </si>
  <si>
    <t xml:space="preserve">Manual 1981</t>
  </si>
  <si>
    <t xml:space="preserve">Download Page:</t>
  </si>
  <si>
    <t xml:space="preserve">Open Download Page:</t>
  </si>
  <si>
    <t xml:space="preserve">I have hosted documents in my website as government websites frequently change.</t>
  </si>
  <si>
    <t xml:space="preserve">Please note, though my website is on HTTP protocol, all files as I have checked are virus free.</t>
  </si>
  <si>
    <t xml:space="preserve">No Liability</t>
  </si>
  <si>
    <t xml:space="preserve">The Question of “Whole Body”</t>
  </si>
  <si>
    <t xml:space="preserve">This concept is changed in Gazette of 2018, and in locomotor disability the term “Whole body” is used only in case of some features of cerebral palsy only.</t>
  </si>
  <si>
    <t xml:space="preserve">In short the value one calculates for each part, applies to the whole system. The explanation is as below.</t>
  </si>
  <si>
    <t xml:space="preserve">In principle, the function of one part cannot be replaced by other, therefore each functional part in itself is 100% and thus loss of function/ PPI of that part is taken as 100%.   NIOH Manual 2001 (Preface)</t>
  </si>
  <si>
    <t xml:space="preserve"> So, the value one calculates for each part, applies to whole musculoskeletal system. If more than one part of musculoskeletal system is involved, those values are combined using combining formula in descending order. No question of dividing the values by any number. This point is explained further below. This is the gist from Gazette 2018 : Locomotor disability referred above.</t>
  </si>
  <si>
    <t xml:space="preserve">Locomotor disability is explained in the above Gazette in 11 sections, A to K.  
In RTA cases up to three sections are involved. A, B and C.</t>
  </si>
  <si>
    <t xml:space="preserve">Section A : Upper and Lower Extremities.</t>
  </si>
  <si>
    <t xml:space="preserve">1. Upper extremity.  “Disability is to be certified in relation to that upper extremity.”   “The upper extremity is divided into two component parts…”   You can see that, those values get subsequently combined.   That means the context of ‘divided’ here is not halved or made into two or three ‘equal’ parts.  It means the process of measurement is separated in sections, limbs and components and divisions so that the process gets organized.  
For example, “Measurement of the loss of function of arm component consists of ..” three divisions.  These values also get combined subsequently.</t>
  </si>
  <si>
    <t xml:space="preserve"> 2. Lower extremity.   “The measurement of loss of function in lower extremity is divided into two components”.  You can see that, these values subsequently get combined. That means the context of ‘divided’ here is not halved. 
It means the process of measurement is separated in sections, limbs and components and divisions so that the process gets organized.    </t>
  </si>
  <si>
    <t xml:space="preserve"> Section B  Spine.  </t>
  </si>
  <si>
    <t xml:space="preserve">“Permanent physical impairment should be awarded in relation to the Spine.”</t>
  </si>
  <si>
    <t xml:space="preserve">Section C  Amputations.</t>
  </si>
  <si>
    <t xml:space="preserve">In cases of multiple amputees, the % of permanent impairment is to be computed by using the combining formula. This applies to all limbs. The final value applies to whole musculoskeletal system. That means, if there is single amputation, for example, in case of forequarter amputation 100% disability applies to whole body. No question of diving that value.</t>
  </si>
  <si>
    <t xml:space="preserve"> Other sections.</t>
  </si>
  <si>
    <t xml:space="preserve">In cases with bilateral involvement, % PPI is calculated for each side and then combining formula is used. (Club foot, Lymphoedema – in musculoskeletal system) </t>
  </si>
  <si>
    <t xml:space="preserve">If more than one part of musculoskeletal system is involved, how to get a single value for whole person or whole musculoskeletal system? </t>
  </si>
  <si>
    <t xml:space="preserve">This is explained in section VIII Multiple Disability Page 105 and 106, as below.</t>
  </si>
  <si>
    <t xml:space="preserve">The guidelines used for every single disability shall be used for assessment of each disability of a person having multiple disability in the first instance. For certifying more than two disabilities, each disability will be evaluated and the degree of disability will be calculated by the notified Specialists in the area.  Based on the score received for each disability, they will be graded from the most severe to the least severe.  And those values combined using combining formula telescopically.</t>
  </si>
</sst>
</file>

<file path=xl/styles.xml><?xml version="1.0" encoding="utf-8"?>
<styleSheet xmlns="http://schemas.openxmlformats.org/spreadsheetml/2006/main">
  <numFmts count="5">
    <numFmt numFmtId="164" formatCode="General"/>
    <numFmt numFmtId="165" formatCode="@"/>
    <numFmt numFmtId="166" formatCode="0"/>
    <numFmt numFmtId="167" formatCode="0.00"/>
    <numFmt numFmtId="168" formatCode="General"/>
  </numFmts>
  <fonts count="31">
    <font>
      <sz val="10"/>
      <name val="Arial"/>
      <family val="0"/>
      <charset val="1"/>
    </font>
    <font>
      <sz val="10"/>
      <name val="Arial"/>
      <family val="0"/>
    </font>
    <font>
      <sz val="10"/>
      <name val="Arial"/>
      <family val="0"/>
    </font>
    <font>
      <sz val="10"/>
      <name val="Arial"/>
      <family val="0"/>
    </font>
    <font>
      <sz val="10"/>
      <name val="Arial"/>
      <family val="2"/>
      <charset val="1"/>
    </font>
    <font>
      <b val="true"/>
      <sz val="12"/>
      <name val="Arial"/>
      <family val="2"/>
      <charset val="1"/>
    </font>
    <font>
      <sz val="6"/>
      <name val="Arial"/>
      <family val="2"/>
      <charset val="1"/>
    </font>
    <font>
      <b val="true"/>
      <sz val="8"/>
      <name val="Arial"/>
      <family val="2"/>
      <charset val="1"/>
    </font>
    <font>
      <b val="true"/>
      <sz val="7"/>
      <name val="Arial"/>
      <family val="2"/>
      <charset val="1"/>
    </font>
    <font>
      <sz val="9"/>
      <name val="Arial"/>
      <family val="2"/>
      <charset val="1"/>
    </font>
    <font>
      <sz val="8"/>
      <name val="Arial"/>
      <family val="2"/>
      <charset val="1"/>
    </font>
    <font>
      <b val="true"/>
      <sz val="10"/>
      <name val="Arial"/>
      <family val="2"/>
      <charset val="1"/>
    </font>
    <font>
      <b val="true"/>
      <sz val="9"/>
      <name val="Arial"/>
      <family val="2"/>
      <charset val="1"/>
    </font>
    <font>
      <sz val="7"/>
      <name val="Arial"/>
      <family val="2"/>
      <charset val="1"/>
    </font>
    <font>
      <b val="true"/>
      <sz val="11"/>
      <name val="Arial"/>
      <family val="2"/>
      <charset val="1"/>
    </font>
    <font>
      <b val="true"/>
      <sz val="6"/>
      <name val="Arial"/>
      <family val="2"/>
      <charset val="1"/>
    </font>
    <font>
      <sz val="14"/>
      <name val="Arial"/>
      <family val="2"/>
      <charset val="1"/>
    </font>
    <font>
      <sz val="9"/>
      <color rgb="FF000000"/>
      <name val="Arial"/>
      <family val="2"/>
      <charset val="1"/>
    </font>
    <font>
      <u val="single"/>
      <sz val="10"/>
      <name val="Arial"/>
      <family val="2"/>
      <charset val="1"/>
    </font>
    <font>
      <b val="true"/>
      <u val="single"/>
      <sz val="12"/>
      <name val="Arial"/>
      <family val="2"/>
      <charset val="1"/>
    </font>
    <font>
      <sz val="11"/>
      <name val="Arial"/>
      <family val="2"/>
      <charset val="1"/>
    </font>
    <font>
      <sz val="12"/>
      <name val="Arial"/>
      <family val="2"/>
      <charset val="1"/>
    </font>
    <font>
      <b val="true"/>
      <sz val="14"/>
      <name val="Arial"/>
      <family val="2"/>
      <charset val="1"/>
    </font>
    <font>
      <b val="true"/>
      <vertAlign val="superscript"/>
      <sz val="12"/>
      <name val="Arial"/>
      <family val="2"/>
      <charset val="1"/>
    </font>
    <font>
      <sz val="7.5"/>
      <name val="Arial"/>
      <family val="2"/>
      <charset val="1"/>
    </font>
    <font>
      <sz val="8"/>
      <color rgb="FF000000"/>
      <name val="Arial"/>
      <family val="2"/>
      <charset val="1"/>
    </font>
    <font>
      <sz val="10"/>
      <color rgb="FFBBE33D"/>
      <name val="Arial"/>
      <family val="2"/>
      <charset val="1"/>
    </font>
    <font>
      <sz val="10"/>
      <color rgb="FF000000"/>
      <name val="Arial"/>
      <family val="2"/>
      <charset val="1"/>
    </font>
    <font>
      <b val="true"/>
      <sz val="10"/>
      <name val="Arial"/>
      <family val="0"/>
      <charset val="1"/>
    </font>
    <font>
      <sz val="9"/>
      <name val="Arial"/>
      <family val="0"/>
      <charset val="1"/>
    </font>
    <font>
      <sz val="10"/>
      <color rgb="FF0000FF"/>
      <name val="Arial"/>
      <family val="0"/>
      <charset val="1"/>
    </font>
  </fonts>
  <fills count="27">
    <fill>
      <patternFill patternType="none"/>
    </fill>
    <fill>
      <patternFill patternType="gray125"/>
    </fill>
    <fill>
      <patternFill patternType="solid">
        <fgColor rgb="FFCCFFFF"/>
        <bgColor rgb="FFFFFFFF"/>
      </patternFill>
    </fill>
    <fill>
      <patternFill patternType="solid">
        <fgColor rgb="FFFFFFFF"/>
        <bgColor rgb="FFFFFFD7"/>
      </patternFill>
    </fill>
    <fill>
      <patternFill patternType="solid">
        <fgColor rgb="FFFF66FF"/>
        <bgColor rgb="FFFF99CC"/>
      </patternFill>
    </fill>
    <fill>
      <patternFill patternType="solid">
        <fgColor rgb="FFFFFF99"/>
        <bgColor rgb="FFFFFFD7"/>
      </patternFill>
    </fill>
    <fill>
      <patternFill patternType="solid">
        <fgColor rgb="FFFFCC99"/>
        <bgColor rgb="FFDCDCDC"/>
      </patternFill>
    </fill>
    <fill>
      <patternFill patternType="solid">
        <fgColor rgb="FF33CCCC"/>
        <bgColor rgb="FF00CCFF"/>
      </patternFill>
    </fill>
    <fill>
      <patternFill patternType="solid">
        <fgColor rgb="FF99FF33"/>
        <bgColor rgb="FF99FF66"/>
      </patternFill>
    </fill>
    <fill>
      <patternFill patternType="solid">
        <fgColor rgb="FFFF99CC"/>
        <bgColor rgb="FFCC99FF"/>
      </patternFill>
    </fill>
    <fill>
      <patternFill patternType="solid">
        <fgColor rgb="FFFF9900"/>
        <bgColor rgb="FFFAA61A"/>
      </patternFill>
    </fill>
    <fill>
      <patternFill patternType="solid">
        <fgColor rgb="FFE6E905"/>
        <bgColor rgb="FFFFD700"/>
      </patternFill>
    </fill>
    <fill>
      <patternFill patternType="solid">
        <fgColor rgb="FFB4C7DC"/>
        <bgColor rgb="FFCCCCCC"/>
      </patternFill>
    </fill>
    <fill>
      <patternFill patternType="solid">
        <fgColor rgb="FFCCCCCC"/>
        <bgColor rgb="FFB4C7DC"/>
      </patternFill>
    </fill>
    <fill>
      <patternFill patternType="solid">
        <fgColor rgb="FF99FF66"/>
        <bgColor rgb="FF99FF33"/>
      </patternFill>
    </fill>
    <fill>
      <patternFill patternType="solid">
        <fgColor rgb="FFCC99FF"/>
        <bgColor rgb="FFFF99CC"/>
      </patternFill>
    </fill>
    <fill>
      <patternFill patternType="solid">
        <fgColor rgb="FF00FFFF"/>
        <bgColor rgb="FF00FFFF"/>
      </patternFill>
    </fill>
    <fill>
      <patternFill patternType="solid">
        <fgColor rgb="FFFFCC00"/>
        <bgColor rgb="FFFFD700"/>
      </patternFill>
    </fill>
    <fill>
      <patternFill patternType="solid">
        <fgColor rgb="FFDEDCE6"/>
        <bgColor rgb="FFDCDCDC"/>
      </patternFill>
    </fill>
    <fill>
      <patternFill patternType="solid">
        <fgColor rgb="FFFAA61A"/>
        <bgColor rgb="FFFF9900"/>
      </patternFill>
    </fill>
    <fill>
      <patternFill patternType="solid">
        <fgColor rgb="FFFFFFD7"/>
        <bgColor rgb="FFFFFFFF"/>
      </patternFill>
    </fill>
    <fill>
      <patternFill patternType="solid">
        <fgColor rgb="FF99FFFF"/>
        <bgColor rgb="FFCCFFFF"/>
      </patternFill>
    </fill>
    <fill>
      <patternFill patternType="solid">
        <fgColor rgb="FFBBE33D"/>
        <bgColor rgb="FF9ACD32"/>
      </patternFill>
    </fill>
    <fill>
      <patternFill patternType="solid">
        <fgColor rgb="FFFFD700"/>
        <bgColor rgb="FFFFCC00"/>
      </patternFill>
    </fill>
    <fill>
      <patternFill patternType="solid">
        <fgColor rgb="FFDCDCDC"/>
        <bgColor rgb="FFDEDCE6"/>
      </patternFill>
    </fill>
    <fill>
      <patternFill patternType="solid">
        <fgColor rgb="FF9ACD32"/>
        <bgColor rgb="FFBBE33D"/>
      </patternFill>
    </fill>
    <fill>
      <patternFill patternType="solid">
        <fgColor rgb="FFFFFF00"/>
        <bgColor rgb="FFE6E905"/>
      </patternFill>
    </fill>
  </fills>
  <borders count="8">
    <border diagonalUp="false" diagonalDown="false">
      <left/>
      <right/>
      <top/>
      <bottom/>
      <diagonal/>
    </border>
    <border diagonalUp="false" diagonalDown="false">
      <left style="hair"/>
      <right style="hair"/>
      <top style="hair"/>
      <bottom style="hair"/>
      <diagonal/>
    </border>
    <border diagonalUp="false" diagonalDown="false">
      <left/>
      <right/>
      <top style="hair"/>
      <bottom/>
      <diagonal/>
    </border>
    <border diagonalUp="false" diagonalDown="false">
      <left/>
      <right/>
      <top/>
      <bottom style="hair"/>
      <diagonal/>
    </border>
    <border diagonalUp="false" diagonalDown="false">
      <left/>
      <right/>
      <top/>
      <bottom style="thin"/>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style="hair"/>
      <bottom style="hair"/>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3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5" fontId="5" fillId="2" borderId="0" xfId="0" applyFont="true" applyBorder="true" applyAlignment="true" applyProtection="false">
      <alignment horizontal="center" vertical="top" textRotation="0" wrapText="true" indent="0" shrinkToFit="false"/>
      <protection locked="true" hidden="false"/>
    </xf>
    <xf numFmtId="165" fontId="6" fillId="2" borderId="0" xfId="0" applyFont="true" applyBorder="true" applyAlignment="true" applyProtection="false">
      <alignment horizontal="right" vertical="top" textRotation="0" wrapText="true" indent="0" shrinkToFit="false"/>
      <protection locked="true" hidden="false"/>
    </xf>
    <xf numFmtId="165" fontId="4" fillId="0" borderId="0" xfId="0" applyFont="true" applyBorder="false" applyAlignment="true" applyProtection="false">
      <alignment horizontal="general" vertical="top" textRotation="0" wrapText="true" indent="0" shrinkToFit="false"/>
      <protection locked="true" hidden="false"/>
    </xf>
    <xf numFmtId="165" fontId="7" fillId="2" borderId="0" xfId="0" applyFont="true" applyBorder="true" applyAlignment="true" applyProtection="false">
      <alignment horizontal="right" vertical="top" textRotation="0" wrapText="true" indent="0" shrinkToFit="false"/>
      <protection locked="true" hidden="false"/>
    </xf>
    <xf numFmtId="165" fontId="8" fillId="2" borderId="0" xfId="0" applyFont="true" applyBorder="true" applyAlignment="true" applyProtection="false">
      <alignment horizontal="center" vertical="center" textRotation="0" wrapText="true" indent="0" shrinkToFit="false"/>
      <protection locked="true" hidden="false"/>
    </xf>
    <xf numFmtId="165" fontId="9" fillId="2" borderId="0" xfId="0" applyFont="true" applyBorder="true" applyAlignment="true" applyProtection="false">
      <alignment horizontal="right" vertical="top" textRotation="0" wrapText="true" indent="0" shrinkToFit="false"/>
      <protection locked="true" hidden="false"/>
    </xf>
    <xf numFmtId="165" fontId="10" fillId="3" borderId="0" xfId="0" applyFont="true" applyBorder="true" applyAlignment="true" applyProtection="true">
      <alignment horizontal="left" vertical="top" textRotation="0" wrapText="true" indent="0" shrinkToFit="false"/>
      <protection locked="false" hidden="false"/>
    </xf>
    <xf numFmtId="165" fontId="10" fillId="2" borderId="0" xfId="0" applyFont="true" applyBorder="true" applyAlignment="true" applyProtection="false">
      <alignment horizontal="right" vertical="top" textRotation="0" wrapText="true" indent="0" shrinkToFit="false"/>
      <protection locked="true" hidden="false"/>
    </xf>
    <xf numFmtId="165" fontId="11" fillId="3" borderId="0" xfId="0" applyFont="true" applyBorder="true" applyAlignment="true" applyProtection="true">
      <alignment horizontal="left" vertical="top" textRotation="0" wrapText="false" indent="0" shrinkToFit="false"/>
      <protection locked="false" hidden="false"/>
    </xf>
    <xf numFmtId="165" fontId="10" fillId="3" borderId="0" xfId="0" applyFont="true" applyBorder="true" applyAlignment="true" applyProtection="true">
      <alignment horizontal="left" vertical="top" textRotation="0" wrapText="false" indent="0" shrinkToFit="false"/>
      <protection locked="false" hidden="false"/>
    </xf>
    <xf numFmtId="165" fontId="10" fillId="2" borderId="0" xfId="0" applyFont="true" applyBorder="true" applyAlignment="true" applyProtection="false">
      <alignment horizontal="center" vertical="top"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6" fontId="5" fillId="2" borderId="0" xfId="0" applyFont="true" applyBorder="true" applyAlignment="true" applyProtection="true">
      <alignment horizontal="center" vertical="center" textRotation="0" wrapText="true" indent="0" shrinkToFit="false"/>
      <protection locked="true" hidden="false"/>
    </xf>
    <xf numFmtId="165" fontId="4" fillId="4" borderId="1" xfId="0" applyFont="true" applyBorder="true" applyAlignment="true" applyProtection="false">
      <alignment horizontal="center" vertical="center" textRotation="0" wrapText="true" indent="0" shrinkToFit="false"/>
      <protection locked="true" hidden="false"/>
    </xf>
    <xf numFmtId="165" fontId="9" fillId="4" borderId="1" xfId="0" applyFont="true" applyBorder="true" applyAlignment="true" applyProtection="false">
      <alignment horizontal="center" vertical="center" textRotation="0" wrapText="true" indent="0" shrinkToFit="false"/>
      <protection locked="true" hidden="false"/>
    </xf>
    <xf numFmtId="165" fontId="10" fillId="4" borderId="1" xfId="0" applyFont="true" applyBorder="true" applyAlignment="true" applyProtection="false">
      <alignment horizontal="center" vertical="center" textRotation="0" wrapText="true" indent="0" shrinkToFit="false"/>
      <protection locked="true" hidden="false"/>
    </xf>
    <xf numFmtId="164" fontId="12" fillId="5" borderId="0" xfId="0" applyFont="true" applyBorder="true" applyAlignment="true" applyProtection="false">
      <alignment horizontal="center" vertical="center" textRotation="0" wrapText="true" indent="0" shrinkToFit="false"/>
      <protection locked="true" hidden="false"/>
    </xf>
    <xf numFmtId="164" fontId="12" fillId="5" borderId="0"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5" fontId="13" fillId="7" borderId="1" xfId="0" applyFont="true" applyBorder="true" applyAlignment="true" applyProtection="false">
      <alignment horizontal="center" vertical="center" textRotation="0" wrapText="true" indent="0" shrinkToFit="false"/>
      <protection locked="true" hidden="false"/>
    </xf>
    <xf numFmtId="165" fontId="9" fillId="3" borderId="1"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false" hidden="false"/>
    </xf>
    <xf numFmtId="167" fontId="4" fillId="7" borderId="1" xfId="0" applyFont="true" applyBorder="true" applyAlignment="true" applyProtection="false">
      <alignment horizontal="center" vertical="center" textRotation="0" wrapText="false" indent="0" shrinkToFit="false"/>
      <protection locked="true" hidden="false"/>
    </xf>
    <xf numFmtId="164" fontId="9" fillId="6" borderId="0" xfId="0" applyFont="true" applyBorder="true" applyAlignment="true" applyProtection="false">
      <alignment horizontal="right" vertical="center" textRotation="0" wrapText="false" indent="0" shrinkToFit="false"/>
      <protection locked="true" hidden="false"/>
    </xf>
    <xf numFmtId="167" fontId="9" fillId="6"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8" fontId="10" fillId="6" borderId="1" xfId="0" applyFont="true" applyBorder="true" applyAlignment="true" applyProtection="false">
      <alignment horizontal="center" vertical="center" textRotation="0" wrapText="false" indent="0" shrinkToFit="false"/>
      <protection locked="true" hidden="false"/>
    </xf>
    <xf numFmtId="164" fontId="7" fillId="6" borderId="3" xfId="0" applyFont="true" applyBorder="true" applyAlignment="true" applyProtection="false">
      <alignment horizontal="right" vertical="center" textRotation="0" wrapText="false" indent="0" shrinkToFit="false"/>
      <protection locked="true" hidden="false"/>
    </xf>
    <xf numFmtId="167" fontId="7" fillId="6" borderId="1" xfId="0" applyFont="true" applyBorder="true" applyAlignment="true" applyProtection="false">
      <alignment horizontal="center" vertical="center" textRotation="0" wrapText="false" indent="0" shrinkToFit="false"/>
      <protection locked="true" hidden="false"/>
    </xf>
    <xf numFmtId="164" fontId="4" fillId="5" borderId="0" xfId="0" applyFont="true" applyBorder="true" applyAlignment="true" applyProtection="false">
      <alignment horizontal="center" vertical="center" textRotation="0" wrapText="fals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11" fillId="5" borderId="0" xfId="0" applyFont="true" applyBorder="true" applyAlignment="true" applyProtection="false">
      <alignment horizontal="center" vertical="center" textRotation="0" wrapText="false" indent="0" shrinkToFit="false"/>
      <protection locked="true" hidden="false"/>
    </xf>
    <xf numFmtId="164" fontId="4" fillId="5" borderId="0" xfId="0" applyFont="true" applyBorder="true" applyAlignment="true" applyProtection="false">
      <alignment horizontal="general" vertical="center" textRotation="0" wrapText="false" indent="0" shrinkToFit="false"/>
      <protection locked="true" hidden="false"/>
    </xf>
    <xf numFmtId="164" fontId="9" fillId="5" borderId="0" xfId="0" applyFont="true" applyBorder="false" applyAlignment="true" applyProtection="false">
      <alignment horizontal="general" vertical="center" textRotation="0" wrapText="false" indent="0" shrinkToFit="false"/>
      <protection locked="true" hidden="false"/>
    </xf>
    <xf numFmtId="164" fontId="9" fillId="9" borderId="0" xfId="0" applyFont="true" applyBorder="true" applyAlignment="true" applyProtection="false">
      <alignment horizontal="right" vertical="center" textRotation="0" wrapText="false" indent="0" shrinkToFit="false"/>
      <protection locked="true" hidden="false"/>
    </xf>
    <xf numFmtId="167" fontId="4" fillId="9" borderId="1" xfId="0" applyFont="true" applyBorder="true" applyAlignment="true" applyProtection="false">
      <alignment horizontal="center" vertical="center" textRotation="0" wrapText="false" indent="0" shrinkToFit="false"/>
      <protection locked="true" hidden="false"/>
    </xf>
    <xf numFmtId="164" fontId="4" fillId="9" borderId="0" xfId="0" applyFont="true" applyBorder="true" applyAlignment="true" applyProtection="false">
      <alignment horizontal="right" vertical="center" textRotation="0" wrapText="false" indent="0" shrinkToFit="false"/>
      <protection locked="true" hidden="false"/>
    </xf>
    <xf numFmtId="168" fontId="10" fillId="9" borderId="1" xfId="0" applyFont="true" applyBorder="true" applyAlignment="true" applyProtection="false">
      <alignment horizontal="center" vertical="center" textRotation="0" wrapText="false" indent="0" shrinkToFit="false"/>
      <protection locked="true" hidden="false"/>
    </xf>
    <xf numFmtId="164" fontId="4" fillId="5" borderId="0" xfId="0" applyFont="true" applyBorder="true" applyAlignment="true" applyProtection="false">
      <alignment horizontal="general" vertical="bottom" textRotation="0" wrapText="false" indent="0" shrinkToFit="false"/>
      <protection locked="true" hidden="false"/>
    </xf>
    <xf numFmtId="164" fontId="9" fillId="5" borderId="0" xfId="0" applyFont="true" applyBorder="true" applyAlignment="true" applyProtection="false">
      <alignment horizontal="general" vertical="bottom" textRotation="0" wrapText="false" indent="0" shrinkToFit="false"/>
      <protection locked="true" hidden="false"/>
    </xf>
    <xf numFmtId="164" fontId="7" fillId="9" borderId="3" xfId="0" applyFont="true" applyBorder="true" applyAlignment="true" applyProtection="false">
      <alignment horizontal="right" vertical="center" textRotation="0" wrapText="false" indent="0" shrinkToFit="false"/>
      <protection locked="true" hidden="false"/>
    </xf>
    <xf numFmtId="167" fontId="7" fillId="9" borderId="1" xfId="0" applyFont="true" applyBorder="true" applyAlignment="true" applyProtection="false">
      <alignment horizontal="center" vertical="center" textRotation="0" wrapText="fals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9" fillId="10" borderId="0" xfId="0" applyFont="true" applyBorder="true" applyAlignment="true" applyProtection="false">
      <alignment horizontal="right" vertical="center" textRotation="0" wrapText="false" indent="0" shrinkToFit="false"/>
      <protection locked="true" hidden="false"/>
    </xf>
    <xf numFmtId="167" fontId="4" fillId="10" borderId="1" xfId="0" applyFont="true" applyBorder="true" applyAlignment="true" applyProtection="false">
      <alignment horizontal="center" vertical="bottom" textRotation="0" wrapText="false" indent="0" shrinkToFit="false"/>
      <protection locked="true" hidden="false"/>
    </xf>
    <xf numFmtId="164" fontId="4" fillId="10" borderId="0" xfId="0" applyFont="true" applyBorder="true" applyAlignment="true" applyProtection="false">
      <alignment horizontal="right" vertical="center" textRotation="0" wrapText="false" indent="0" shrinkToFit="false"/>
      <protection locked="true" hidden="false"/>
    </xf>
    <xf numFmtId="168" fontId="10" fillId="10" borderId="1" xfId="0" applyFont="true" applyBorder="true" applyAlignment="true" applyProtection="false">
      <alignment horizontal="center" vertical="center" textRotation="0" wrapText="false" indent="0" shrinkToFit="false"/>
      <protection locked="true" hidden="false"/>
    </xf>
    <xf numFmtId="164" fontId="7" fillId="10" borderId="3" xfId="0" applyFont="true" applyBorder="true" applyAlignment="true" applyProtection="false">
      <alignment horizontal="right" vertical="center" textRotation="0" wrapText="false" indent="0" shrinkToFit="false"/>
      <protection locked="true" hidden="false"/>
    </xf>
    <xf numFmtId="167" fontId="10" fillId="10" borderId="1" xfId="0" applyFont="true" applyBorder="true" applyAlignment="true" applyProtection="false">
      <alignment horizontal="center" vertical="center" textRotation="0" wrapText="false" indent="0" shrinkToFit="false"/>
      <protection locked="true" hidden="false"/>
    </xf>
    <xf numFmtId="164" fontId="10" fillId="5"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5" fontId="4" fillId="2" borderId="0" xfId="0" applyFont="true" applyBorder="false" applyAlignment="true" applyProtection="false">
      <alignment horizontal="general" vertical="top" textRotation="0" wrapText="true" indent="0" shrinkToFit="false"/>
      <protection locked="true" hidden="false"/>
    </xf>
    <xf numFmtId="165" fontId="9" fillId="2" borderId="0" xfId="0" applyFont="true" applyBorder="true" applyAlignment="true" applyProtection="false">
      <alignment horizontal="right" vertical="bottom" textRotation="0" wrapText="true" indent="0" shrinkToFit="false"/>
      <protection locked="true" hidden="false"/>
    </xf>
    <xf numFmtId="165" fontId="13" fillId="2" borderId="0" xfId="0" applyFont="true" applyBorder="false" applyAlignment="true" applyProtection="false">
      <alignment horizontal="general" vertical="top" textRotation="0" wrapText="true" indent="0" shrinkToFit="false"/>
      <protection locked="true" hidden="false"/>
    </xf>
    <xf numFmtId="165" fontId="12" fillId="2" borderId="0" xfId="0" applyFont="true" applyBorder="true" applyAlignment="true" applyProtection="false">
      <alignment horizontal="right" vertical="top" textRotation="0" wrapText="true" indent="0" shrinkToFit="false"/>
      <protection locked="true" hidden="false"/>
    </xf>
    <xf numFmtId="165" fontId="13" fillId="2" borderId="0" xfId="0" applyFont="true" applyBorder="true" applyAlignment="true" applyProtection="false">
      <alignment horizontal="center" vertical="top" textRotation="0" wrapText="true" indent="0" shrinkToFit="false"/>
      <protection locked="true" hidden="false"/>
    </xf>
    <xf numFmtId="165" fontId="5" fillId="2" borderId="0" xfId="0" applyFont="true" applyBorder="true" applyAlignment="true" applyProtection="false">
      <alignment horizontal="left" vertical="top" textRotation="0" wrapText="true" indent="0" shrinkToFit="false"/>
      <protection locked="true" hidden="false"/>
    </xf>
    <xf numFmtId="168" fontId="10" fillId="2" borderId="0" xfId="0" applyFont="true" applyBorder="true" applyAlignment="true" applyProtection="false">
      <alignment horizontal="left" vertical="top" textRotation="0" wrapText="false" indent="0" shrinkToFit="false"/>
      <protection locked="true" hidden="false"/>
    </xf>
    <xf numFmtId="168" fontId="11" fillId="2" borderId="0" xfId="0" applyFont="true" applyBorder="true" applyAlignment="true" applyProtection="false">
      <alignment horizontal="left" vertical="top" textRotation="0" wrapText="false" indent="0" shrinkToFit="false"/>
      <protection locked="true" hidden="false"/>
    </xf>
    <xf numFmtId="164" fontId="11" fillId="2" borderId="0" xfId="0" applyFont="true" applyBorder="true" applyAlignment="true" applyProtection="false">
      <alignment horizontal="left" vertical="top" textRotation="0" wrapText="false" indent="0" shrinkToFit="false"/>
      <protection locked="true" hidden="false"/>
    </xf>
    <xf numFmtId="166" fontId="5" fillId="2" borderId="0" xfId="0" applyFont="true" applyBorder="true" applyAlignment="true" applyProtection="true">
      <alignment horizontal="center" vertical="top" textRotation="0" wrapText="true" indent="0" shrinkToFit="false"/>
      <protection locked="true" hidden="false"/>
    </xf>
    <xf numFmtId="164" fontId="4" fillId="11" borderId="1" xfId="0" applyFont="true" applyBorder="true" applyAlignment="true" applyProtection="false">
      <alignment horizontal="center" vertical="center" textRotation="0" wrapText="false" indent="0" shrinkToFit="false"/>
      <protection locked="true" hidden="false"/>
    </xf>
    <xf numFmtId="164" fontId="4" fillId="11" borderId="1" xfId="0" applyFont="true" applyBorder="true" applyAlignment="true" applyProtection="false">
      <alignment horizontal="center" vertical="center" textRotation="0" wrapText="true" indent="0" shrinkToFit="false"/>
      <protection locked="true" hidden="false"/>
    </xf>
    <xf numFmtId="164" fontId="7" fillId="11" borderId="0" xfId="0" applyFont="true" applyBorder="true" applyAlignment="true" applyProtection="false">
      <alignment horizontal="center" vertical="center" textRotation="0" wrapText="false" indent="0" shrinkToFit="false"/>
      <protection locked="true" hidden="false"/>
    </xf>
    <xf numFmtId="164" fontId="10" fillId="12" borderId="1" xfId="0" applyFont="true" applyBorder="true" applyAlignment="true" applyProtection="false">
      <alignment horizontal="center" vertical="center" textRotation="0" wrapText="false" indent="0" shrinkToFit="false"/>
      <protection locked="true" hidden="false"/>
    </xf>
    <xf numFmtId="164" fontId="10" fillId="8"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false" hidden="false"/>
    </xf>
    <xf numFmtId="167" fontId="10" fillId="7" borderId="1" xfId="0" applyFont="true" applyBorder="true" applyAlignment="true" applyProtection="false">
      <alignment horizontal="center" vertical="center" textRotation="0" wrapText="false" indent="0" shrinkToFit="false"/>
      <protection locked="true" hidden="false"/>
    </xf>
    <xf numFmtId="164" fontId="10" fillId="11" borderId="0" xfId="0" applyFont="true" applyBorder="true" applyAlignment="true" applyProtection="false">
      <alignment horizontal="center" vertical="center" textRotation="0" wrapText="false" indent="0" shrinkToFit="false"/>
      <protection locked="true" hidden="false"/>
    </xf>
    <xf numFmtId="164" fontId="10" fillId="12" borderId="0" xfId="0" applyFont="true" applyBorder="true" applyAlignment="true" applyProtection="false">
      <alignment horizontal="right" vertical="center" textRotation="0" wrapText="false" indent="0" shrinkToFit="false"/>
      <protection locked="true" hidden="false"/>
    </xf>
    <xf numFmtId="164" fontId="10" fillId="11" borderId="3" xfId="0" applyFont="true" applyBorder="true" applyAlignment="true" applyProtection="false">
      <alignment horizontal="center" vertical="center" textRotation="0" wrapText="false" indent="0" shrinkToFit="false"/>
      <protection locked="true" hidden="false"/>
    </xf>
    <xf numFmtId="164" fontId="10" fillId="12" borderId="4" xfId="0" applyFont="true" applyBorder="true" applyAlignment="true" applyProtection="false">
      <alignment horizontal="right" vertical="center" textRotation="0" wrapText="false" indent="0" shrinkToFit="false"/>
      <protection locked="true" hidden="false"/>
    </xf>
    <xf numFmtId="164" fontId="10" fillId="13" borderId="1" xfId="0" applyFont="true" applyBorder="true" applyAlignment="true" applyProtection="false">
      <alignment horizontal="center" vertical="center" textRotation="0" wrapText="false" indent="0" shrinkToFit="false"/>
      <protection locked="true" hidden="false"/>
    </xf>
    <xf numFmtId="164" fontId="10" fillId="13" borderId="0" xfId="0" applyFont="true" applyBorder="true" applyAlignment="true" applyProtection="false">
      <alignment horizontal="right" vertical="center" textRotation="0" wrapText="false" indent="0" shrinkToFit="false"/>
      <protection locked="true" hidden="false"/>
    </xf>
    <xf numFmtId="164" fontId="10" fillId="13" borderId="4" xfId="0" applyFont="true" applyBorder="true" applyAlignment="true" applyProtection="false">
      <alignment horizontal="right" vertical="center" textRotation="0" wrapText="false" indent="0" shrinkToFit="false"/>
      <protection locked="true" hidden="false"/>
    </xf>
    <xf numFmtId="164" fontId="13" fillId="12" borderId="1" xfId="0" applyFont="true" applyBorder="true" applyAlignment="true" applyProtection="false">
      <alignment horizontal="center" vertical="center" textRotation="0" wrapText="true" indent="0" shrinkToFit="false"/>
      <protection locked="true" hidden="false"/>
    </xf>
    <xf numFmtId="164" fontId="13" fillId="13" borderId="1" xfId="0" applyFont="true" applyBorder="true" applyAlignment="true" applyProtection="false">
      <alignment horizontal="center" vertical="center" textRotation="0" wrapText="false" indent="0" shrinkToFit="false"/>
      <protection locked="true" hidden="false"/>
    </xf>
    <xf numFmtId="164" fontId="13" fillId="13" borderId="1" xfId="0" applyFont="true" applyBorder="true" applyAlignment="true" applyProtection="false">
      <alignment horizontal="center" vertical="center" textRotation="0" wrapText="true" indent="0" shrinkToFit="false"/>
      <protection locked="true" hidden="false"/>
    </xf>
    <xf numFmtId="164" fontId="10" fillId="11" borderId="0" xfId="0" applyFont="true" applyBorder="true" applyAlignment="true" applyProtection="false">
      <alignment horizontal="right" vertical="center" textRotation="0" wrapText="true" indent="0" shrinkToFit="false"/>
      <protection locked="true" hidden="false"/>
    </xf>
    <xf numFmtId="167" fontId="10" fillId="11" borderId="1" xfId="0" applyFont="true" applyBorder="true" applyAlignment="true" applyProtection="false">
      <alignment horizontal="center" vertical="center" textRotation="0" wrapText="false" indent="0" shrinkToFit="false"/>
      <protection locked="true" hidden="false"/>
    </xf>
    <xf numFmtId="164" fontId="7" fillId="11" borderId="0" xfId="0" applyFont="true" applyBorder="true" applyAlignment="true" applyProtection="false">
      <alignment horizontal="right" vertical="center" textRotation="0" wrapText="false" indent="0" shrinkToFit="false"/>
      <protection locked="true" hidden="false"/>
    </xf>
    <xf numFmtId="168" fontId="10" fillId="11" borderId="1" xfId="0" applyFont="true" applyBorder="true" applyAlignment="true" applyProtection="false">
      <alignment horizontal="center" vertical="center" textRotation="0" wrapText="false" indent="0" shrinkToFit="false"/>
      <protection locked="true" hidden="false"/>
    </xf>
    <xf numFmtId="164" fontId="7" fillId="11" borderId="4" xfId="0" applyFont="true" applyBorder="true" applyAlignment="true" applyProtection="false">
      <alignment horizontal="right" vertical="center" textRotation="0" wrapText="false" indent="0" shrinkToFit="false"/>
      <protection locked="true" hidden="false"/>
    </xf>
    <xf numFmtId="164" fontId="14" fillId="5" borderId="1" xfId="0" applyFont="true" applyBorder="true" applyAlignment="true" applyProtection="false">
      <alignment horizontal="right" vertical="center" textRotation="0" wrapText="true" indent="0" shrinkToFit="false"/>
      <protection locked="true" hidden="false"/>
    </xf>
    <xf numFmtId="167" fontId="14" fillId="5" borderId="1" xfId="0" applyFont="true" applyBorder="true" applyAlignment="true" applyProtection="false">
      <alignment horizontal="center" vertical="center" textRotation="0" wrapText="true" indent="0" shrinkToFit="false"/>
      <protection locked="true" hidden="false"/>
    </xf>
    <xf numFmtId="164" fontId="13" fillId="5"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5" fontId="9" fillId="2" borderId="0" xfId="0" applyFont="true" applyBorder="true" applyAlignment="true" applyProtection="false">
      <alignment horizontal="right"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false" indent="0" shrinkToFit="false"/>
      <protection locked="true" hidden="false"/>
    </xf>
    <xf numFmtId="164" fontId="10" fillId="7" borderId="1"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center" vertical="center" textRotation="0" wrapText="false" indent="0" shrinkToFit="false"/>
      <protection locked="true" hidden="false"/>
    </xf>
    <xf numFmtId="164" fontId="4" fillId="8"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false" hidden="false"/>
    </xf>
    <xf numFmtId="167" fontId="4" fillId="7" borderId="0" xfId="0" applyFont="true" applyBorder="false" applyAlignment="true" applyProtection="false">
      <alignment horizontal="center" vertical="bottom" textRotation="0" wrapText="false" indent="0" shrinkToFit="false"/>
      <protection locked="true" hidden="false"/>
    </xf>
    <xf numFmtId="164" fontId="10" fillId="6" borderId="0" xfId="0" applyFont="true" applyBorder="true" applyAlignment="true" applyProtection="false">
      <alignment horizontal="right" vertical="bottom" textRotation="0" wrapText="false" indent="0" shrinkToFit="false"/>
      <protection locked="true" hidden="false"/>
    </xf>
    <xf numFmtId="167" fontId="10" fillId="6"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0" fillId="6" borderId="0" xfId="0" applyFont="true" applyBorder="true" applyAlignment="true" applyProtection="false">
      <alignment horizontal="right" vertical="center" textRotation="0" wrapText="false" indent="0" shrinkToFit="false"/>
      <protection locked="true" hidden="false"/>
    </xf>
    <xf numFmtId="168" fontId="10" fillId="6"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7" fillId="6" borderId="0" xfId="0" applyFont="true" applyBorder="true" applyAlignment="true" applyProtection="false">
      <alignment horizontal="right" vertical="center" textRotation="0" wrapText="false" indent="0" shrinkToFit="false"/>
      <protection locked="true" hidden="false"/>
    </xf>
    <xf numFmtId="167" fontId="10" fillId="6" borderId="0" xfId="0" applyFont="true" applyBorder="false" applyAlignment="true" applyProtection="false">
      <alignment horizontal="center" vertical="center" textRotation="0" wrapText="false" indent="0" shrinkToFit="false"/>
      <protection locked="true" hidden="false"/>
    </xf>
    <xf numFmtId="164" fontId="4" fillId="9" borderId="1" xfId="0" applyFont="true" applyBorder="true" applyAlignment="true" applyProtection="false">
      <alignment horizontal="center" vertical="center" textRotation="0" wrapText="false" indent="0" shrinkToFit="false"/>
      <protection locked="true" hidden="false"/>
    </xf>
    <xf numFmtId="164" fontId="10" fillId="7" borderId="1" xfId="0" applyFont="true" applyBorder="true" applyAlignment="tru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bottom" textRotation="0" wrapText="false" indent="0" shrinkToFit="false"/>
      <protection locked="true" hidden="false"/>
    </xf>
    <xf numFmtId="164" fontId="10" fillId="9" borderId="0" xfId="0" applyFont="true" applyBorder="true" applyAlignment="true" applyProtection="false">
      <alignment horizontal="right" vertical="bottom" textRotation="0" wrapText="false" indent="0" shrinkToFit="false"/>
      <protection locked="true" hidden="false"/>
    </xf>
    <xf numFmtId="167" fontId="10" fillId="9"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8" fontId="10" fillId="9" borderId="0" xfId="0" applyFont="true" applyBorder="false" applyAlignment="true" applyProtection="false">
      <alignment horizontal="center" vertical="bottom" textRotation="0" wrapText="false" indent="0" shrinkToFit="false"/>
      <protection locked="true" hidden="false"/>
    </xf>
    <xf numFmtId="164" fontId="7" fillId="9" borderId="0" xfId="0" applyFont="true" applyBorder="true" applyAlignment="true" applyProtection="false">
      <alignment horizontal="right" vertical="bottom" textRotation="0" wrapText="false" indent="0" shrinkToFit="false"/>
      <protection locked="true" hidden="false"/>
    </xf>
    <xf numFmtId="164" fontId="4" fillId="10" borderId="1" xfId="0" applyFont="true" applyBorder="true" applyAlignment="true" applyProtection="false">
      <alignment horizontal="center" vertical="center" textRotation="0" wrapText="false" indent="0" shrinkToFit="false"/>
      <protection locked="true" hidden="false"/>
    </xf>
    <xf numFmtId="164" fontId="13" fillId="7" borderId="1" xfId="0" applyFont="true" applyBorder="true" applyAlignment="true" applyProtection="false">
      <alignment horizontal="general" vertical="center" textRotation="0" wrapText="false" indent="0" shrinkToFit="false"/>
      <protection locked="true" hidden="false"/>
    </xf>
    <xf numFmtId="164" fontId="10" fillId="10" borderId="0" xfId="0" applyFont="true" applyBorder="true" applyAlignment="true" applyProtection="false">
      <alignment horizontal="right" vertical="bottom" textRotation="0" wrapText="false" indent="0" shrinkToFit="false"/>
      <protection locked="true" hidden="false"/>
    </xf>
    <xf numFmtId="167" fontId="10" fillId="10" borderId="0" xfId="0" applyFont="true" applyBorder="false" applyAlignment="true" applyProtection="false">
      <alignment horizontal="center" vertical="bottom" textRotation="0" wrapText="false" indent="0" shrinkToFit="false"/>
      <protection locked="true" hidden="false"/>
    </xf>
    <xf numFmtId="168" fontId="10" fillId="10" borderId="0" xfId="0" applyFont="true" applyBorder="false" applyAlignment="true" applyProtection="false">
      <alignment horizontal="center" vertical="bottom" textRotation="0" wrapText="false" indent="0" shrinkToFit="false"/>
      <protection locked="true" hidden="false"/>
    </xf>
    <xf numFmtId="164" fontId="7" fillId="10" borderId="0" xfId="0" applyFont="true" applyBorder="true" applyAlignment="true" applyProtection="false">
      <alignment horizontal="right" vertical="bottom" textRotation="0" wrapText="false" indent="0" shrinkToFit="false"/>
      <protection locked="true" hidden="false"/>
    </xf>
    <xf numFmtId="166" fontId="4" fillId="4" borderId="1" xfId="0" applyFont="true" applyBorder="true" applyAlignment="true" applyProtection="true">
      <alignment horizontal="center" vertical="center" textRotation="0" wrapText="true" indent="0" shrinkToFit="false"/>
      <protection locked="true" hidden="false"/>
    </xf>
    <xf numFmtId="164" fontId="11" fillId="14" borderId="0" xfId="0" applyFont="true" applyBorder="false" applyAlignment="true" applyProtection="false">
      <alignment horizontal="general" vertical="bottom" textRotation="0" wrapText="false" indent="0" shrinkToFit="false"/>
      <protection locked="true" hidden="false"/>
    </xf>
    <xf numFmtId="164" fontId="4" fillId="14" borderId="0" xfId="0" applyFont="true" applyBorder="false" applyAlignment="true" applyProtection="false">
      <alignment horizontal="center" vertical="bottom" textRotation="0" wrapText="false" indent="0" shrinkToFit="false"/>
      <protection locked="true" hidden="false"/>
    </xf>
    <xf numFmtId="164" fontId="10" fillId="7"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8" fontId="4" fillId="7" borderId="1" xfId="0" applyFont="true" applyBorder="true" applyAlignment="true" applyProtection="false">
      <alignment horizontal="center" vertical="center" textRotation="0" wrapText="false" indent="0" shrinkToFit="false"/>
      <protection locked="true" hidden="false"/>
    </xf>
    <xf numFmtId="164" fontId="4" fillId="14" borderId="0" xfId="0" applyFont="true" applyBorder="false" applyAlignment="tru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general" vertical="bottom" textRotation="0" wrapText="false" indent="0" shrinkToFit="false"/>
      <protection locked="true" hidden="false"/>
    </xf>
    <xf numFmtId="164" fontId="10" fillId="5" borderId="0" xfId="0" applyFont="true" applyBorder="true" applyAlignment="true" applyProtection="false">
      <alignment horizontal="right" vertical="center" textRotation="0" wrapText="false" indent="0" shrinkToFit="false"/>
      <protection locked="true" hidden="false"/>
    </xf>
    <xf numFmtId="167" fontId="10" fillId="5"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bottom" textRotation="0" wrapText="false" indent="0" shrinkToFit="false"/>
      <protection locked="true" hidden="false"/>
    </xf>
    <xf numFmtId="164" fontId="9" fillId="2" borderId="0" xfId="0" applyFont="true" applyBorder="true" applyAlignment="true" applyProtection="false">
      <alignment horizontal="center" vertical="center" textRotation="0" wrapText="false" indent="0" shrinkToFit="false"/>
      <protection locked="true" hidden="false"/>
    </xf>
    <xf numFmtId="164" fontId="4" fillId="15" borderId="0" xfId="0" applyFont="true" applyBorder="true" applyAlignment="true" applyProtection="false">
      <alignment horizontal="center" vertical="bottom" textRotation="0" wrapText="false" indent="0" shrinkToFit="false"/>
      <protection locked="true" hidden="false"/>
    </xf>
    <xf numFmtId="164" fontId="4" fillId="16" borderId="0" xfId="0" applyFont="true" applyBorder="true" applyAlignment="true" applyProtection="false">
      <alignment horizontal="center" vertical="bottom" textRotation="0" wrapText="false" indent="0" shrinkToFit="false"/>
      <protection locked="true" hidden="false"/>
    </xf>
    <xf numFmtId="164" fontId="4" fillId="2" borderId="0" xfId="0" applyFont="true" applyBorder="false" applyAlignment="true" applyProtection="false">
      <alignment horizontal="general" vertical="bottom" textRotation="0" wrapText="false" indent="0" shrinkToFit="false"/>
      <protection locked="true" hidden="false"/>
    </xf>
    <xf numFmtId="164" fontId="4" fillId="2" borderId="0" xfId="0" applyFont="true" applyBorder="true" applyAlignment="false" applyProtection="false">
      <alignment horizontal="general" vertical="center" textRotation="0" wrapText="false" indent="0" shrinkToFit="false"/>
      <protection locked="true" hidden="false"/>
    </xf>
    <xf numFmtId="167" fontId="11" fillId="15" borderId="0" xfId="0" applyFont="true" applyBorder="false" applyAlignment="true" applyProtection="false">
      <alignment horizontal="center" vertical="center" textRotation="0" wrapText="true" indent="0" shrinkToFit="false"/>
      <protection locked="true" hidden="false"/>
    </xf>
    <xf numFmtId="168" fontId="15" fillId="15" borderId="0" xfId="0" applyFont="true" applyBorder="false" applyAlignment="true" applyProtection="false">
      <alignment horizontal="center" vertical="center" textRotation="0" wrapText="true" indent="0" shrinkToFit="false"/>
      <protection locked="true" hidden="false"/>
    </xf>
    <xf numFmtId="167" fontId="11" fillId="16" borderId="0" xfId="0" applyFont="true" applyBorder="true" applyAlignment="true" applyProtection="false">
      <alignment horizontal="center" vertical="center" textRotation="0" wrapText="true" indent="0" shrinkToFit="false"/>
      <protection locked="true" hidden="false"/>
    </xf>
    <xf numFmtId="168" fontId="15" fillId="16" borderId="0"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false" applyAlignment="false" applyProtection="false">
      <alignment horizontal="general" vertical="center" textRotation="0" wrapText="false" indent="0" shrinkToFit="false"/>
      <protection locked="true" hidden="false"/>
    </xf>
    <xf numFmtId="167" fontId="11" fillId="15" borderId="0" xfId="0" applyFont="true" applyBorder="false" applyAlignment="true" applyProtection="false">
      <alignment horizontal="center" vertical="top" textRotation="0" wrapText="true" indent="0" shrinkToFit="false"/>
      <protection locked="true" hidden="false"/>
    </xf>
    <xf numFmtId="168" fontId="15" fillId="15" borderId="0" xfId="0" applyFont="true" applyBorder="false" applyAlignment="true" applyProtection="false">
      <alignment horizontal="center" vertical="top" textRotation="0" wrapText="true" indent="0" shrinkToFit="false"/>
      <protection locked="true" hidden="false"/>
    </xf>
    <xf numFmtId="167" fontId="11" fillId="16" borderId="0" xfId="0" applyFont="true" applyBorder="true" applyAlignment="true" applyProtection="false">
      <alignment horizontal="center" vertical="top"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15" borderId="1" xfId="0" applyFont="true" applyBorder="true" applyAlignment="true" applyProtection="false">
      <alignment horizontal="center" vertical="bottom" textRotation="0" wrapText="false" indent="0" shrinkToFit="false"/>
      <protection locked="true" hidden="false"/>
    </xf>
    <xf numFmtId="164" fontId="4" fillId="16" borderId="1" xfId="0" applyFont="true" applyBorder="true" applyAlignment="true" applyProtection="false">
      <alignment horizontal="center" vertical="bottom" textRotation="0" wrapText="false" indent="0" shrinkToFit="false"/>
      <protection locked="true" hidden="false"/>
    </xf>
    <xf numFmtId="168" fontId="10" fillId="2" borderId="0" xfId="0" applyFont="true" applyBorder="true" applyAlignment="true" applyProtection="false">
      <alignment horizontal="right" vertical="center" textRotation="0" wrapText="false" indent="0" shrinkToFit="false"/>
      <protection locked="true" hidden="false"/>
    </xf>
    <xf numFmtId="167" fontId="9" fillId="15" borderId="1" xfId="0" applyFont="true" applyBorder="true" applyAlignment="true" applyProtection="false">
      <alignment horizontal="center" vertical="center" textRotation="0" wrapText="false" indent="0" shrinkToFit="false"/>
      <protection locked="true" hidden="false"/>
    </xf>
    <xf numFmtId="167" fontId="9" fillId="16" borderId="1" xfId="0" applyFont="true" applyBorder="true" applyAlignment="true" applyProtection="false">
      <alignment horizontal="center" vertical="bottom" textRotation="0" wrapText="false" indent="0" shrinkToFit="false"/>
      <protection locked="true" hidden="false"/>
    </xf>
    <xf numFmtId="168" fontId="10" fillId="2" borderId="0" xfId="0" applyFont="true" applyBorder="true" applyAlignment="true" applyProtection="false">
      <alignment horizontal="general" vertical="bottom" textRotation="0" wrapText="false" indent="0" shrinkToFit="false"/>
      <protection locked="true" hidden="false"/>
    </xf>
    <xf numFmtId="167" fontId="9" fillId="15" borderId="1" xfId="0" applyFont="true" applyBorder="true" applyAlignment="true" applyProtection="false">
      <alignment horizontal="center" vertical="bottom" textRotation="0" wrapText="false" indent="0" shrinkToFit="false"/>
      <protection locked="true" hidden="false"/>
    </xf>
    <xf numFmtId="168" fontId="10" fillId="2" borderId="3" xfId="0" applyFont="true" applyBorder="true" applyAlignment="true" applyProtection="false">
      <alignment horizontal="left" vertical="bottom" textRotation="0" wrapText="false" indent="0" shrinkToFit="false"/>
      <protection locked="true" hidden="false"/>
    </xf>
    <xf numFmtId="164" fontId="4" fillId="17" borderId="0" xfId="0" applyFont="true" applyBorder="true" applyAlignment="true" applyProtection="false">
      <alignment horizontal="center" vertical="bottom" textRotation="0" wrapText="false" indent="0" shrinkToFit="false"/>
      <protection locked="true" hidden="false"/>
    </xf>
    <xf numFmtId="167" fontId="16" fillId="15" borderId="0" xfId="0" applyFont="true" applyBorder="true" applyAlignment="true" applyProtection="false">
      <alignment horizontal="center" vertical="center" textRotation="0" wrapText="false" indent="0" shrinkToFit="false"/>
      <protection locked="true" hidden="false"/>
    </xf>
    <xf numFmtId="167" fontId="16" fillId="16"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right" vertical="center" textRotation="0" wrapText="false" indent="0" shrinkToFit="false"/>
      <protection locked="true" hidden="false"/>
    </xf>
    <xf numFmtId="164" fontId="17" fillId="2" borderId="0" xfId="0" applyFont="true" applyBorder="true" applyAlignment="true" applyProtection="false">
      <alignment horizontal="right" vertical="center" textRotation="0" wrapText="false" indent="0" shrinkToFit="false"/>
      <protection locked="true" hidden="false"/>
    </xf>
    <xf numFmtId="165" fontId="8" fillId="2" borderId="0" xfId="0" applyFont="true" applyBorder="true" applyAlignment="true" applyProtection="false">
      <alignment horizontal="left" vertical="top" textRotation="0" wrapText="true" indent="0" shrinkToFit="false"/>
      <protection locked="true" hidden="false"/>
    </xf>
    <xf numFmtId="165" fontId="4" fillId="4" borderId="0" xfId="0" applyFont="true" applyBorder="false" applyAlignment="true" applyProtection="false">
      <alignment horizontal="general" vertical="top" textRotation="0" wrapText="true" indent="0" shrinkToFit="false"/>
      <protection locked="true" hidden="false"/>
    </xf>
    <xf numFmtId="165" fontId="18" fillId="4" borderId="0" xfId="0" applyFont="true" applyBorder="false" applyAlignment="true" applyProtection="false">
      <alignment horizontal="right" vertical="top" textRotation="0" wrapText="true" indent="0" shrinkToFit="false"/>
      <protection locked="true" hidden="false"/>
    </xf>
    <xf numFmtId="165" fontId="19" fillId="4" borderId="0" xfId="0" applyFont="true" applyBorder="false" applyAlignment="true" applyProtection="false">
      <alignment horizontal="center" vertical="center" textRotation="0" wrapText="true" indent="0" shrinkToFit="false"/>
      <protection locked="true" hidden="false"/>
    </xf>
    <xf numFmtId="165" fontId="18" fillId="4" borderId="0" xfId="0" applyFont="true" applyBorder="true" applyAlignment="true" applyProtection="false">
      <alignment horizontal="left" vertical="top" textRotation="0" wrapText="true" indent="0" shrinkToFit="false"/>
      <protection locked="true" hidden="false"/>
    </xf>
    <xf numFmtId="165" fontId="4" fillId="4" borderId="1" xfId="0" applyFont="true" applyBorder="true" applyAlignment="true" applyProtection="false">
      <alignment horizontal="general" vertical="center" textRotation="0" wrapText="true" indent="0" shrinkToFit="false"/>
      <protection locked="true" hidden="false"/>
    </xf>
    <xf numFmtId="165" fontId="13" fillId="4"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center" vertical="center" textRotation="0" wrapText="false" indent="0" shrinkToFit="false"/>
      <protection locked="true" hidden="false"/>
    </xf>
    <xf numFmtId="164" fontId="10" fillId="5" borderId="0" xfId="0" applyFont="true" applyBorder="false" applyAlignment="true" applyProtection="false">
      <alignment horizontal="general" vertical="bottom" textRotation="0" wrapText="false" indent="0" shrinkToFit="false"/>
      <protection locked="true" hidden="false"/>
    </xf>
    <xf numFmtId="164" fontId="4" fillId="7" borderId="1" xfId="0" applyFont="true" applyBorder="true" applyAlignment="true" applyProtection="false">
      <alignment horizontal="center" vertical="center" textRotation="0" wrapText="false" indent="0" shrinkToFit="false"/>
      <protection locked="true" hidden="false"/>
    </xf>
    <xf numFmtId="164" fontId="10" fillId="7" borderId="1" xfId="0" applyFont="true" applyBorder="true" applyAlignment="true" applyProtection="false">
      <alignment horizontal="general" vertical="center" textRotation="0" wrapText="false" indent="0" shrinkToFit="false"/>
      <protection locked="true" hidden="false"/>
    </xf>
    <xf numFmtId="167" fontId="9" fillId="7" borderId="1" xfId="0" applyFont="true" applyBorder="true" applyAlignment="true" applyProtection="false">
      <alignment horizontal="center" vertical="center" textRotation="0" wrapText="false" indent="0" shrinkToFit="false"/>
      <protection locked="true" hidden="false"/>
    </xf>
    <xf numFmtId="164" fontId="9" fillId="5" borderId="0" xfId="0" applyFont="true" applyBorder="true" applyAlignment="true" applyProtection="false">
      <alignment horizontal="left" vertical="center" textRotation="0" wrapText="fals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9" fillId="5" borderId="0" xfId="0" applyFont="true" applyBorder="true" applyAlignment="true" applyProtection="false">
      <alignment horizontal="right" vertical="center" textRotation="0" wrapText="true" indent="0" shrinkToFit="false"/>
      <protection locked="true" hidden="false"/>
    </xf>
    <xf numFmtId="167" fontId="9" fillId="5" borderId="1" xfId="0" applyFont="true" applyBorder="true" applyAlignment="true" applyProtection="false">
      <alignment horizontal="center" vertical="bottom" textRotation="0" wrapText="false" indent="0" shrinkToFit="false"/>
      <protection locked="true" hidden="false"/>
    </xf>
    <xf numFmtId="164" fontId="4" fillId="5" borderId="0" xfId="0" applyFont="true" applyBorder="true" applyAlignment="true" applyProtection="false">
      <alignment horizontal="right" vertical="center" textRotation="0" wrapText="false" indent="0" shrinkToFit="false"/>
      <protection locked="true" hidden="false"/>
    </xf>
    <xf numFmtId="168" fontId="7" fillId="5" borderId="1" xfId="0" applyFont="true" applyBorder="true" applyAlignment="true" applyProtection="false">
      <alignment horizontal="center" vertical="center" textRotation="0" wrapText="false" indent="0" shrinkToFit="false"/>
      <protection locked="true" hidden="false"/>
    </xf>
    <xf numFmtId="164" fontId="4" fillId="7" borderId="1" xfId="0" applyFont="true" applyBorder="true" applyAlignment="true" applyProtection="false">
      <alignment horizontal="general" vertical="bottom" textRotation="0" wrapText="false" indent="0" shrinkToFit="false"/>
      <protection locked="true" hidden="false"/>
    </xf>
    <xf numFmtId="164" fontId="9" fillId="7" borderId="1" xfId="0" applyFont="true" applyBorder="true" applyAlignment="true" applyProtection="false">
      <alignment horizontal="general" vertical="bottom" textRotation="0" wrapText="false" indent="0" shrinkToFit="false"/>
      <protection locked="true" hidden="false"/>
    </xf>
    <xf numFmtId="164" fontId="4" fillId="8" borderId="1"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false" hidden="false"/>
    </xf>
    <xf numFmtId="167" fontId="4" fillId="7" borderId="1" xfId="0" applyFont="true" applyBorder="true" applyAlignment="true" applyProtection="false">
      <alignment horizontal="center" vertical="bottom" textRotation="0" wrapText="false" indent="0" shrinkToFit="false"/>
      <protection locked="true" hidden="false"/>
    </xf>
    <xf numFmtId="167" fontId="20" fillId="5" borderId="1" xfId="0" applyFont="true" applyBorder="true" applyAlignment="true" applyProtection="false">
      <alignment horizontal="center" vertical="center" textRotation="0" wrapText="true" indent="0" shrinkToFit="false"/>
      <protection locked="true" hidden="false"/>
    </xf>
    <xf numFmtId="164" fontId="4" fillId="5" borderId="0" xfId="0" applyFont="true" applyBorder="true" applyAlignment="true" applyProtection="false">
      <alignment horizontal="right" vertical="center" textRotation="0" wrapText="true" indent="0" shrinkToFit="false"/>
      <protection locked="true" hidden="false"/>
    </xf>
    <xf numFmtId="167" fontId="7" fillId="5" borderId="1" xfId="0" applyFont="true" applyBorder="true" applyAlignment="true" applyProtection="false">
      <alignment horizontal="center" vertical="center" textRotation="0" wrapText="true" indent="0" shrinkToFit="false"/>
      <protection locked="true" hidden="false"/>
    </xf>
    <xf numFmtId="165" fontId="4" fillId="4" borderId="1" xfId="0" applyFont="true" applyBorder="true" applyAlignment="true" applyProtection="false">
      <alignment horizontal="general" vertical="top" textRotation="0" wrapText="true" indent="0" shrinkToFit="false"/>
      <protection locked="true" hidden="false"/>
    </xf>
    <xf numFmtId="165" fontId="13" fillId="4" borderId="1" xfId="0" applyFont="true" applyBorder="true" applyAlignment="true" applyProtection="false">
      <alignment horizontal="center" vertical="top" textRotation="0" wrapText="true" indent="0" shrinkToFit="false"/>
      <protection locked="true" hidden="false"/>
    </xf>
    <xf numFmtId="165" fontId="10" fillId="4" borderId="1" xfId="0" applyFont="true" applyBorder="true" applyAlignment="true" applyProtection="false">
      <alignment horizontal="center" vertical="top" textRotation="0" wrapText="true" indent="0" shrinkToFit="false"/>
      <protection locked="true" hidden="false"/>
    </xf>
    <xf numFmtId="165" fontId="9" fillId="4" borderId="1" xfId="0" applyFont="true" applyBorder="true" applyAlignment="true" applyProtection="false">
      <alignment horizontal="center" vertical="top" textRotation="0" wrapText="true" indent="0" shrinkToFit="false"/>
      <protection locked="true" hidden="false"/>
    </xf>
    <xf numFmtId="164" fontId="4" fillId="4" borderId="0" xfId="0" applyFont="true" applyBorder="false" applyAlignment="tru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center" vertical="bottom" textRotation="0" wrapText="false" indent="0" shrinkToFit="false"/>
      <protection locked="true" hidden="false"/>
    </xf>
    <xf numFmtId="167" fontId="9" fillId="7" borderId="1" xfId="0" applyFont="true" applyBorder="true" applyAlignment="true" applyProtection="false">
      <alignment horizontal="center" vertical="bottom" textRotation="0" wrapText="false" indent="0" shrinkToFit="false"/>
      <protection locked="true" hidden="false"/>
    </xf>
    <xf numFmtId="164" fontId="9" fillId="5" borderId="0" xfId="0" applyFont="true" applyBorder="false" applyAlignment="true" applyProtection="false">
      <alignment horizontal="general" vertical="bottom" textRotation="0" wrapText="false" indent="0" shrinkToFit="false"/>
      <protection locked="true" hidden="false"/>
    </xf>
    <xf numFmtId="164" fontId="9" fillId="5" borderId="0" xfId="0" applyFont="true" applyBorder="true" applyAlignment="true" applyProtection="false">
      <alignment horizontal="right" vertical="top" textRotation="0" wrapText="true" indent="0" shrinkToFit="false"/>
      <protection locked="true" hidden="false"/>
    </xf>
    <xf numFmtId="167" fontId="9" fillId="5" borderId="1" xfId="0" applyFont="true" applyBorder="true" applyAlignment="true" applyProtection="false">
      <alignment horizontal="center" vertical="top" textRotation="0" wrapText="true" indent="0" shrinkToFit="false"/>
      <protection locked="true" hidden="false"/>
    </xf>
    <xf numFmtId="164" fontId="20" fillId="5" borderId="0" xfId="0" applyFont="true" applyBorder="true" applyAlignment="true" applyProtection="false">
      <alignment horizontal="right" vertical="top" textRotation="0" wrapText="true" indent="0" shrinkToFit="false"/>
      <protection locked="true" hidden="false"/>
    </xf>
    <xf numFmtId="167" fontId="7" fillId="5" borderId="1" xfId="0" applyFont="true" applyBorder="true" applyAlignment="true" applyProtection="false">
      <alignment horizontal="center" vertical="top"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20" fillId="15" borderId="0" xfId="0" applyFont="true" applyBorder="true" applyAlignment="true" applyProtection="false">
      <alignment horizontal="center" vertical="bottom" textRotation="0" wrapText="false" indent="0" shrinkToFit="false"/>
      <protection locked="true" hidden="false"/>
    </xf>
    <xf numFmtId="164" fontId="20" fillId="16" borderId="0" xfId="0" applyFont="true" applyBorder="true" applyAlignment="true" applyProtection="false">
      <alignment horizontal="center" vertical="bottom" textRotation="0" wrapText="false" indent="0" shrinkToFit="false"/>
      <protection locked="true" hidden="false"/>
    </xf>
    <xf numFmtId="168" fontId="13" fillId="2" borderId="0" xfId="0" applyFont="true" applyBorder="true" applyAlignment="true" applyProtection="false">
      <alignment horizontal="center" vertical="center" textRotation="0" wrapText="false" indent="0" shrinkToFit="false"/>
      <protection locked="true" hidden="false"/>
    </xf>
    <xf numFmtId="168" fontId="20" fillId="15" borderId="0" xfId="0" applyFont="true" applyBorder="true" applyAlignment="true" applyProtection="false">
      <alignment horizontal="center" vertical="center" textRotation="0" wrapText="false" indent="0" shrinkToFit="false"/>
      <protection locked="true" hidden="false"/>
    </xf>
    <xf numFmtId="164" fontId="20" fillId="15" borderId="0" xfId="0" applyFont="true" applyBorder="true" applyAlignment="true" applyProtection="false">
      <alignment horizontal="center" vertical="center" textRotation="0" wrapText="false" indent="0" shrinkToFit="false"/>
      <protection locked="true" hidden="false"/>
    </xf>
    <xf numFmtId="168" fontId="20" fillId="16" borderId="0" xfId="0" applyFont="true" applyBorder="true" applyAlignment="true" applyProtection="false">
      <alignment horizontal="center" vertical="center" textRotation="0" wrapText="false" indent="0" shrinkToFit="false"/>
      <protection locked="true" hidden="false"/>
    </xf>
    <xf numFmtId="164" fontId="13" fillId="2" borderId="0" xfId="0" applyFont="true" applyBorder="true" applyAlignment="true" applyProtection="false">
      <alignment horizontal="left" vertical="center" textRotation="0" wrapText="false" indent="0" shrinkToFit="false"/>
      <protection locked="true" hidden="false"/>
    </xf>
    <xf numFmtId="164" fontId="10" fillId="2" borderId="0" xfId="0" applyFont="true" applyBorder="true" applyAlignment="true" applyProtection="false">
      <alignment horizontal="left" vertical="center" textRotation="0" wrapText="false" indent="0" shrinkToFit="false"/>
      <protection locked="true" hidden="false"/>
    </xf>
    <xf numFmtId="164" fontId="21"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false" applyAlignment="true" applyProtection="false">
      <alignment horizontal="general" vertical="bottom" textRotation="0" wrapText="false" indent="0" shrinkToFit="false"/>
      <protection locked="true" hidden="false"/>
    </xf>
    <xf numFmtId="164" fontId="20" fillId="4" borderId="0" xfId="0" applyFont="true" applyBorder="true" applyAlignment="true" applyProtection="false">
      <alignment horizontal="center" vertical="center" textRotation="0" wrapText="false" indent="0" shrinkToFit="false"/>
      <protection locked="true" hidden="false"/>
    </xf>
    <xf numFmtId="164" fontId="4" fillId="15" borderId="1" xfId="0" applyFont="true" applyBorder="true" applyAlignment="true" applyProtection="false">
      <alignment horizontal="center" vertical="center" textRotation="0" wrapText="false" indent="0" shrinkToFit="false"/>
      <protection locked="true" hidden="false"/>
    </xf>
    <xf numFmtId="164" fontId="4" fillId="5" borderId="1" xfId="0" applyFont="true" applyBorder="true" applyAlignment="true" applyProtection="false">
      <alignment horizontal="center" vertical="center" textRotation="0" wrapText="false" indent="0" shrinkToFit="false"/>
      <protection locked="true" hidden="false"/>
    </xf>
    <xf numFmtId="164" fontId="4" fillId="16" borderId="1"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right" vertical="bottom" textRotation="0" wrapText="false" indent="0" shrinkToFit="false"/>
      <protection locked="true" hidden="false"/>
    </xf>
    <xf numFmtId="167" fontId="4" fillId="15" borderId="5" xfId="0" applyFont="true" applyBorder="true" applyAlignment="true" applyProtection="false">
      <alignment horizontal="center" vertical="center" textRotation="0" wrapText="false" indent="0" shrinkToFit="false"/>
      <protection locked="true" hidden="false"/>
    </xf>
    <xf numFmtId="167" fontId="4" fillId="16" borderId="5" xfId="0" applyFont="true" applyBorder="true" applyAlignment="true" applyProtection="false">
      <alignment horizontal="center" vertical="center" textRotation="0" wrapText="false" indent="0" shrinkToFit="false"/>
      <protection locked="true" hidden="false"/>
    </xf>
    <xf numFmtId="167" fontId="10" fillId="15" borderId="6" xfId="0" applyFont="true" applyBorder="true" applyAlignment="true" applyProtection="false">
      <alignment horizontal="center" vertical="center" textRotation="0" wrapText="false" indent="0" shrinkToFit="false"/>
      <protection locked="true" hidden="false"/>
    </xf>
    <xf numFmtId="167" fontId="10" fillId="16" borderId="6" xfId="0" applyFont="true" applyBorder="true" applyAlignment="true" applyProtection="false">
      <alignment horizontal="center" vertical="center" textRotation="0" wrapText="false" indent="0" shrinkToFit="false"/>
      <protection locked="true" hidden="false"/>
    </xf>
    <xf numFmtId="167" fontId="4" fillId="15" borderId="5" xfId="0" applyFont="true" applyBorder="true" applyAlignment="true" applyProtection="false">
      <alignment horizontal="center" vertical="bottom" textRotation="0" wrapText="false" indent="0" shrinkToFit="false"/>
      <protection locked="true" hidden="false"/>
    </xf>
    <xf numFmtId="167" fontId="4" fillId="16" borderId="5" xfId="0" applyFont="true" applyBorder="true" applyAlignment="true" applyProtection="false">
      <alignment horizontal="center" vertical="bottom" textRotation="0" wrapText="false" indent="0" shrinkToFit="false"/>
      <protection locked="true" hidden="false"/>
    </xf>
    <xf numFmtId="167" fontId="10" fillId="15" borderId="6" xfId="0" applyFont="true" applyBorder="true" applyAlignment="true" applyProtection="false">
      <alignment horizontal="center" vertical="bottom" textRotation="0" wrapText="false" indent="0" shrinkToFit="false"/>
      <protection locked="true" hidden="false"/>
    </xf>
    <xf numFmtId="167" fontId="10" fillId="16" borderId="6" xfId="0" applyFont="true" applyBorder="true" applyAlignment="true" applyProtection="false">
      <alignment horizontal="center" vertical="bottom" textRotation="0" wrapText="false" indent="0" shrinkToFit="false"/>
      <protection locked="true" hidden="false"/>
    </xf>
    <xf numFmtId="167" fontId="9" fillId="16" borderId="1"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14" fillId="5" borderId="0" xfId="0" applyFont="true" applyBorder="true" applyAlignment="true" applyProtection="false">
      <alignment horizontal="center" vertical="center" textRotation="0" wrapText="true" indent="0" shrinkToFit="false"/>
      <protection locked="true" hidden="false"/>
    </xf>
    <xf numFmtId="167" fontId="22" fillId="5" borderId="1" xfId="0" applyFont="true" applyBorder="true" applyAlignment="true" applyProtection="false">
      <alignment horizontal="center" vertical="center" textRotation="0" wrapText="false" indent="0" shrinkToFit="false"/>
      <protection locked="true" hidden="false"/>
    </xf>
    <xf numFmtId="164" fontId="16" fillId="5"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true">
      <alignment horizontal="center" vertical="center" textRotation="0" wrapText="false" indent="0" shrinkToFit="false"/>
      <protection locked="fals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4" fillId="18" borderId="0" xfId="0" applyFont="true" applyBorder="true" applyAlignment="true" applyProtection="false">
      <alignment horizontal="center" vertical="center" textRotation="0" wrapText="true" indent="0" shrinkToFit="false"/>
      <protection locked="true" hidden="false"/>
    </xf>
    <xf numFmtId="165" fontId="4" fillId="4" borderId="1" xfId="0" applyFont="true" applyBorder="true" applyAlignment="true" applyProtection="false">
      <alignment horizontal="left" vertical="center" textRotation="0" wrapText="true" indent="0" shrinkToFit="false"/>
      <protection locked="true" hidden="false"/>
    </xf>
    <xf numFmtId="164" fontId="24" fillId="2" borderId="0"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false" indent="0" shrinkToFit="false"/>
      <protection locked="true" hidden="false"/>
    </xf>
    <xf numFmtId="168" fontId="9" fillId="7" borderId="7"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7" fontId="20" fillId="8" borderId="1" xfId="0" applyFont="true" applyBorder="true" applyAlignment="true" applyProtection="false">
      <alignment horizontal="center" vertical="center" textRotation="0" wrapText="false" indent="0" shrinkToFit="false"/>
      <protection locked="true" hidden="false"/>
    </xf>
    <xf numFmtId="167" fontId="20" fillId="3" borderId="1" xfId="0" applyFont="true" applyBorder="true" applyAlignment="true" applyProtection="true">
      <alignment horizontal="center" vertical="center" textRotation="0" wrapText="false" indent="0" shrinkToFit="false"/>
      <protection locked="false" hidden="false"/>
    </xf>
    <xf numFmtId="167" fontId="20" fillId="7" borderId="1"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9" fillId="7" borderId="7" xfId="0" applyFont="true" applyBorder="true" applyAlignment="true" applyProtection="false">
      <alignment horizontal="left" vertical="center" textRotation="0" wrapText="false" indent="0" shrinkToFit="false"/>
      <protection locked="true" hidden="false"/>
    </xf>
    <xf numFmtId="164" fontId="9" fillId="2" borderId="0" xfId="0" applyFont="true" applyBorder="true" applyAlignment="true" applyProtection="false">
      <alignment horizontal="right" vertical="center" textRotation="0" wrapText="false" indent="0" shrinkToFit="false"/>
      <protection locked="true" hidden="false"/>
    </xf>
    <xf numFmtId="168" fontId="10" fillId="18" borderId="0" xfId="0" applyFont="true" applyBorder="true" applyAlignment="true" applyProtection="false">
      <alignment horizontal="right" vertical="center" textRotation="0" wrapText="false" indent="0" shrinkToFit="false"/>
      <protection locked="true" hidden="false"/>
    </xf>
    <xf numFmtId="167" fontId="4" fillId="18" borderId="1" xfId="0" applyFont="true" applyBorder="true" applyAlignment="true" applyProtection="false">
      <alignment horizontal="center" vertical="center" textRotation="0" wrapText="false" indent="0" shrinkToFit="false"/>
      <protection locked="true" hidden="false"/>
    </xf>
    <xf numFmtId="164" fontId="4" fillId="6" borderId="0"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true">
      <alignment horizontal="center" vertical="center" textRotation="0" wrapText="true" indent="0" shrinkToFit="false"/>
      <protection locked="true" hidden="false"/>
    </xf>
    <xf numFmtId="165" fontId="9" fillId="2" borderId="0" xfId="0" applyFont="true" applyBorder="true" applyAlignment="true" applyProtection="false">
      <alignment horizontal="left" vertical="center" textRotation="0" wrapText="true" indent="0" shrinkToFit="false"/>
      <protection locked="true" hidden="false"/>
    </xf>
    <xf numFmtId="164" fontId="4" fillId="7" borderId="7" xfId="0" applyFont="true" applyBorder="true" applyAlignment="true" applyProtection="false">
      <alignment horizontal="left"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center" vertical="center" textRotation="0" wrapText="false" indent="0" shrinkToFit="false"/>
      <protection locked="true" hidden="false"/>
    </xf>
    <xf numFmtId="164" fontId="10" fillId="7" borderId="7" xfId="0" applyFont="true" applyBorder="true" applyAlignment="true" applyProtection="false">
      <alignment horizontal="left" vertical="center" textRotation="0" wrapText="false" indent="0" shrinkToFit="false"/>
      <protection locked="true" hidden="false"/>
    </xf>
    <xf numFmtId="164" fontId="10" fillId="3" borderId="1" xfId="0" applyFont="true" applyBorder="true" applyAlignment="true" applyProtection="false">
      <alignment horizontal="center" vertical="center" textRotation="0" wrapText="false" indent="0" shrinkToFit="false"/>
      <protection locked="true" hidden="false"/>
    </xf>
    <xf numFmtId="168" fontId="9" fillId="6" borderId="0" xfId="0" applyFont="true" applyBorder="true" applyAlignment="true" applyProtection="false">
      <alignment horizontal="right" vertical="center" textRotation="0" wrapText="false" indent="0" shrinkToFit="false"/>
      <protection locked="true" hidden="false"/>
    </xf>
    <xf numFmtId="167" fontId="4" fillId="6" borderId="1"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right" vertical="center" textRotation="0" wrapText="false" indent="0" shrinkToFit="false"/>
      <protection locked="true" hidden="false"/>
    </xf>
    <xf numFmtId="167" fontId="21" fillId="6" borderId="1"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left" vertical="bottom" textRotation="0" wrapText="false" indent="0" shrinkToFit="false"/>
      <protection locked="true" hidden="false"/>
    </xf>
    <xf numFmtId="164" fontId="7" fillId="2" borderId="1" xfId="0" applyFont="true" applyBorder="true" applyAlignment="true" applyProtection="false">
      <alignment horizontal="right" vertical="center" textRotation="0" wrapText="false" indent="0" shrinkToFit="false"/>
      <protection locked="true" hidden="false"/>
    </xf>
    <xf numFmtId="167" fontId="21" fillId="2" borderId="1" xfId="0" applyFont="true" applyBorder="true" applyAlignment="true" applyProtection="false">
      <alignment horizontal="center" vertical="bottom" textRotation="0" wrapText="false" indent="0" shrinkToFit="false"/>
      <protection locked="true" hidden="false"/>
    </xf>
    <xf numFmtId="168" fontId="25" fillId="2" borderId="0" xfId="0" applyFont="true" applyBorder="true" applyAlignment="true" applyProtection="false">
      <alignment horizontal="left" vertical="center" textRotation="0" wrapText="true" indent="0" shrinkToFit="false"/>
      <protection locked="true" hidden="false"/>
    </xf>
    <xf numFmtId="167" fontId="21" fillId="2" borderId="0" xfId="0" applyFont="true" applyBorder="false" applyAlignment="true" applyProtection="false">
      <alignment horizontal="center" vertical="bottom" textRotation="0" wrapText="false" indent="0" shrinkToFit="false"/>
      <protection locked="true" hidden="false"/>
    </xf>
    <xf numFmtId="164" fontId="4" fillId="19" borderId="0" xfId="0" applyFont="true" applyBorder="true" applyAlignment="true" applyProtection="false">
      <alignment horizontal="center" vertical="top" textRotation="0" wrapText="true" indent="0" shrinkToFit="false"/>
      <protection locked="true" hidden="false"/>
    </xf>
    <xf numFmtId="168" fontId="10" fillId="15" borderId="0" xfId="0" applyFont="true" applyBorder="true" applyAlignment="true" applyProtection="false">
      <alignment horizontal="right" vertical="center" textRotation="0" wrapText="false" indent="0" shrinkToFit="false"/>
      <protection locked="true" hidden="false"/>
    </xf>
    <xf numFmtId="164" fontId="4" fillId="20" borderId="0" xfId="0" applyFont="true" applyBorder="true" applyAlignment="true" applyProtection="false">
      <alignment horizontal="general" vertical="bottom" textRotation="0" wrapText="false" indent="0" shrinkToFit="false"/>
      <protection locked="true" hidden="false"/>
    </xf>
    <xf numFmtId="168" fontId="10" fillId="21" borderId="0" xfId="0" applyFont="true" applyBorder="true" applyAlignment="true" applyProtection="false">
      <alignment horizontal="left" vertical="center" textRotation="0" wrapText="false" indent="0" shrinkToFit="false"/>
      <protection locked="true" hidden="false"/>
    </xf>
    <xf numFmtId="167" fontId="10" fillId="15" borderId="0" xfId="0" applyFont="true" applyBorder="true" applyAlignment="true" applyProtection="false">
      <alignment horizontal="right" vertical="center" textRotation="0" wrapText="true" indent="0" shrinkToFit="false"/>
      <protection locked="true" hidden="false"/>
    </xf>
    <xf numFmtId="167" fontId="20" fillId="15" borderId="0" xfId="0" applyFont="true" applyBorder="true" applyAlignment="true" applyProtection="false">
      <alignment horizontal="center" vertical="center" textRotation="0" wrapText="true" indent="0" shrinkToFit="false"/>
      <protection locked="true" hidden="false"/>
    </xf>
    <xf numFmtId="167" fontId="20" fillId="21" borderId="0" xfId="0" applyFont="true" applyBorder="true" applyAlignment="true" applyProtection="false">
      <alignment horizontal="center" vertical="center" textRotation="0" wrapText="true" indent="0" shrinkToFit="false"/>
      <protection locked="true" hidden="false"/>
    </xf>
    <xf numFmtId="167" fontId="10" fillId="21"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false" indent="0" shrinkToFit="false"/>
      <protection locked="true" hidden="false"/>
    </xf>
    <xf numFmtId="167" fontId="10" fillId="22" borderId="0" xfId="0" applyFont="true" applyBorder="true" applyAlignment="true" applyProtection="false">
      <alignment horizontal="right" vertical="center" textRotation="0" wrapText="false" indent="0" shrinkToFit="false"/>
      <protection locked="true" hidden="false"/>
    </xf>
    <xf numFmtId="167" fontId="10" fillId="22" borderId="1" xfId="0" applyFont="true" applyBorder="true" applyAlignment="true" applyProtection="false">
      <alignment horizontal="center" vertical="center" textRotation="0" wrapText="true" indent="0" shrinkToFit="false"/>
      <protection locked="true" hidden="false"/>
    </xf>
    <xf numFmtId="167" fontId="20" fillId="22" borderId="0" xfId="0" applyFont="true" applyBorder="true" applyAlignment="true" applyProtection="false">
      <alignment horizontal="center" vertical="top" textRotation="0" wrapText="true" indent="0" shrinkToFit="false"/>
      <protection locked="true" hidden="false"/>
    </xf>
    <xf numFmtId="167" fontId="4" fillId="22" borderId="0" xfId="0" applyFont="true" applyBorder="true" applyAlignment="true" applyProtection="false">
      <alignment horizontal="center" vertical="center" textRotation="0" wrapText="true" indent="0" shrinkToFit="false"/>
      <protection locked="true" hidden="false"/>
    </xf>
    <xf numFmtId="164" fontId="4" fillId="22" borderId="0" xfId="0" applyFont="true" applyBorder="true" applyAlignment="true" applyProtection="false">
      <alignment horizontal="general" vertical="bottom" textRotation="0" wrapText="false" indent="0" shrinkToFit="false"/>
      <protection locked="true" hidden="false"/>
    </xf>
    <xf numFmtId="164" fontId="13" fillId="22" borderId="0" xfId="0" applyFont="true" applyBorder="true" applyAlignment="true" applyProtection="false">
      <alignment horizontal="right" vertical="center" textRotation="0" wrapText="false" indent="0" shrinkToFit="false"/>
      <protection locked="true" hidden="false"/>
    </xf>
    <xf numFmtId="167" fontId="10" fillId="22" borderId="0" xfId="0" applyFont="true" applyBorder="true" applyAlignment="false" applyProtection="false">
      <alignment horizontal="general" vertical="center" textRotation="0" wrapText="false" indent="0" shrinkToFit="false"/>
      <protection locked="true" hidden="false"/>
    </xf>
    <xf numFmtId="164" fontId="5" fillId="22" borderId="1" xfId="0" applyFont="true" applyBorder="true" applyAlignment="true" applyProtection="false">
      <alignment horizontal="center" vertical="center" textRotation="0" wrapText="false" indent="0" shrinkToFit="false"/>
      <protection locked="true" hidden="false"/>
    </xf>
    <xf numFmtId="166" fontId="5" fillId="22" borderId="1" xfId="0" applyFont="true" applyBorder="true" applyAlignment="true" applyProtection="false">
      <alignment horizontal="center" vertical="center" textRotation="0" wrapText="false" indent="0" shrinkToFit="false"/>
      <protection locked="true" hidden="false"/>
    </xf>
    <xf numFmtId="164" fontId="10" fillId="22" borderId="1" xfId="0" applyFont="true" applyBorder="true" applyAlignment="false" applyProtection="false">
      <alignment horizontal="general" vertical="center" textRotation="0" wrapText="false" indent="0" shrinkToFit="false"/>
      <protection locked="true" hidden="false"/>
    </xf>
    <xf numFmtId="164" fontId="9" fillId="22" borderId="0" xfId="0" applyFont="true" applyBorder="true" applyAlignment="false" applyProtection="false">
      <alignment horizontal="general" vertical="center" textRotation="0" wrapText="false" indent="0" shrinkToFit="false"/>
      <protection locked="true" hidden="false"/>
    </xf>
    <xf numFmtId="168" fontId="26" fillId="22" borderId="0" xfId="0" applyFont="true" applyBorder="true" applyAlignment="true" applyProtection="false">
      <alignment horizontal="general" vertical="bottom" textRotation="0" wrapText="false" indent="0" shrinkToFit="false"/>
      <protection locked="true" hidden="false"/>
    </xf>
    <xf numFmtId="164" fontId="10" fillId="20" borderId="0" xfId="0" applyFont="true" applyBorder="true" applyAlignment="true" applyProtection="false">
      <alignment horizontal="general" vertical="bottom" textRotation="0" wrapText="false" indent="0" shrinkToFit="false"/>
      <protection locked="true" hidden="false"/>
    </xf>
    <xf numFmtId="164" fontId="4" fillId="20" borderId="0" xfId="0" applyFont="true" applyBorder="false" applyAlignment="false" applyProtection="false">
      <alignment horizontal="general" vertical="center" textRotation="0" wrapText="false" indent="0" shrinkToFit="false"/>
      <protection locked="true" hidden="false"/>
    </xf>
    <xf numFmtId="164" fontId="9" fillId="20" borderId="0" xfId="0" applyFont="true" applyBorder="true" applyAlignment="true" applyProtection="false">
      <alignment horizontal="general" vertical="bottom" textRotation="0" wrapText="false" indent="0" shrinkToFit="false"/>
      <protection locked="true" hidden="false"/>
    </xf>
    <xf numFmtId="164" fontId="10" fillId="20" borderId="0" xfId="0" applyFont="true" applyBorder="true" applyAlignment="true" applyProtection="false">
      <alignment horizontal="left" vertical="center" textRotation="0" wrapText="false" indent="0" shrinkToFit="false"/>
      <protection locked="true" hidden="false"/>
    </xf>
    <xf numFmtId="164" fontId="9" fillId="20" borderId="0" xfId="0" applyFont="true" applyBorder="true" applyAlignment="true" applyProtection="false">
      <alignment horizontal="left" vertical="center" textRotation="0" wrapText="true" indent="0" shrinkToFit="false"/>
      <protection locked="true" hidden="false"/>
    </xf>
    <xf numFmtId="164" fontId="10" fillId="20" borderId="0" xfId="0" applyFont="true" applyBorder="true" applyAlignment="true" applyProtection="false">
      <alignment horizontal="left" vertical="center" textRotation="0" wrapText="true" indent="0" shrinkToFit="false"/>
      <protection locked="true" hidden="false"/>
    </xf>
    <xf numFmtId="168" fontId="9" fillId="20" borderId="0" xfId="0" applyFont="true" applyBorder="true" applyAlignment="true" applyProtection="false">
      <alignment horizontal="left" vertical="center" textRotation="0" wrapText="true" indent="0" shrinkToFit="false"/>
      <protection locked="true" hidden="false"/>
    </xf>
    <xf numFmtId="164" fontId="9" fillId="20" borderId="0" xfId="0" applyFont="true" applyBorder="false" applyAlignment="true" applyProtection="false">
      <alignment horizontal="general" vertical="bottom" textRotation="0" wrapText="false" indent="0" shrinkToFit="false"/>
      <protection locked="true" hidden="false"/>
    </xf>
    <xf numFmtId="168" fontId="27" fillId="20" borderId="0" xfId="0" applyFont="true" applyBorder="true" applyAlignment="true" applyProtection="false">
      <alignment horizontal="left" vertical="center" textRotation="0" wrapText="true" indent="0" shrinkToFit="false"/>
      <protection locked="true" hidden="false"/>
    </xf>
    <xf numFmtId="164" fontId="13" fillId="20" borderId="0" xfId="0" applyFont="true" applyBorder="true" applyAlignment="true" applyProtection="false">
      <alignment horizontal="right" vertical="bottom" textRotation="0" wrapText="false" indent="0" shrinkToFit="false"/>
      <protection locked="true" hidden="false"/>
    </xf>
    <xf numFmtId="164" fontId="28" fillId="23" borderId="1" xfId="0" applyFont="true" applyBorder="true" applyAlignment="true" applyProtection="false">
      <alignment horizontal="center" vertical="center" textRotation="0" wrapText="false" indent="0" shrinkToFit="false"/>
      <protection locked="true" hidden="false"/>
    </xf>
    <xf numFmtId="164" fontId="28" fillId="24"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29" fillId="0" borderId="1" xfId="0" applyFont="true" applyBorder="true" applyAlignment="true" applyProtection="false">
      <alignment horizontal="center" vertical="center" textRotation="0" wrapText="fals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5" fontId="9" fillId="7" borderId="1" xfId="0" applyFont="true" applyBorder="true" applyAlignment="true" applyProtection="false">
      <alignment horizontal="left" vertical="center" textRotation="0" wrapText="true" indent="0" shrinkToFit="false"/>
      <protection locked="true" hidden="false"/>
    </xf>
    <xf numFmtId="164" fontId="9" fillId="8" borderId="1" xfId="0" applyFont="true" applyBorder="true" applyAlignment="true" applyProtection="false">
      <alignment horizontal="center" vertical="center" textRotation="0" wrapText="false" indent="0" shrinkToFit="false"/>
      <protection locked="true" hidden="false"/>
    </xf>
    <xf numFmtId="164" fontId="9" fillId="7" borderId="1" xfId="0" applyFont="true" applyBorder="true" applyAlignment="true" applyProtection="false">
      <alignment horizontal="left"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9" fillId="7" borderId="1" xfId="0" applyFont="true" applyBorder="true" applyAlignment="true" applyProtection="false">
      <alignment horizontal="left" vertical="center" textRotation="0" wrapText="fals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4" fillId="9" borderId="1" xfId="0" applyFont="true" applyBorder="true" applyAlignment="true" applyProtection="false">
      <alignment horizontal="center" vertical="center" textRotation="0" wrapText="true" indent="0" shrinkToFit="false"/>
      <protection locked="true" hidden="false"/>
    </xf>
    <xf numFmtId="165" fontId="9" fillId="7" borderId="1" xfId="0" applyFont="true" applyBorder="true" applyAlignment="true" applyProtection="false">
      <alignment horizontal="left" vertical="center" textRotation="0" wrapText="false" indent="0" shrinkToFit="false"/>
      <protection locked="true" hidden="false"/>
    </xf>
    <xf numFmtId="164" fontId="4" fillId="10" borderId="1" xfId="0" applyFont="true" applyBorder="true" applyAlignment="true" applyProtection="false">
      <alignment horizontal="center" vertical="center" textRotation="0" wrapText="true" indent="0" shrinkToFit="false"/>
      <protection locked="true" hidden="false"/>
    </xf>
    <xf numFmtId="164" fontId="28" fillId="25"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9" fillId="12" borderId="1" xfId="0" applyFont="true" applyBorder="true" applyAlignment="true" applyProtection="false">
      <alignment horizontal="center" vertical="center" textRotation="0" wrapText="true" indent="0" shrinkToFit="false"/>
      <protection locked="true" hidden="false"/>
    </xf>
    <xf numFmtId="164" fontId="10" fillId="8" borderId="1" xfId="0" applyFont="true" applyBorder="true" applyAlignment="true" applyProtection="false">
      <alignment horizontal="center" vertical="center" textRotation="0" wrapText="false" indent="0" shrinkToFit="false"/>
      <protection locked="true" hidden="false"/>
    </xf>
    <xf numFmtId="164" fontId="9" fillId="7" borderId="1" xfId="0" applyFont="true" applyBorder="true" applyAlignment="true" applyProtection="false">
      <alignment horizontal="general" vertical="center" textRotation="0" wrapText="false" indent="0" shrinkToFit="false"/>
      <protection locked="true" hidden="false"/>
    </xf>
    <xf numFmtId="165" fontId="10" fillId="7" borderId="1" xfId="0" applyFont="true" applyBorder="true" applyAlignment="true" applyProtection="false">
      <alignment horizontal="left" vertical="center" textRotation="0" wrapText="true" indent="0" shrinkToFit="false"/>
      <protection locked="true" hidden="false"/>
    </xf>
    <xf numFmtId="164" fontId="13" fillId="12" borderId="1" xfId="0" applyFont="true" applyBorder="true" applyAlignment="true" applyProtection="false">
      <alignment horizontal="center" vertical="center" textRotation="0" wrapText="false" indent="0" shrinkToFit="false"/>
      <protection locked="true" hidden="false"/>
    </xf>
    <xf numFmtId="164" fontId="10" fillId="13" borderId="1" xfId="0" applyFont="true" applyBorder="true" applyAlignment="true" applyProtection="false">
      <alignment horizontal="center" vertical="center" textRotation="0" wrapText="true" indent="0" shrinkToFit="false"/>
      <protection locked="true" hidden="false"/>
    </xf>
    <xf numFmtId="164" fontId="10" fillId="12" borderId="1"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general" vertical="center" textRotation="0" wrapText="false" indent="0" shrinkToFit="false"/>
      <protection locked="true" hidden="false"/>
    </xf>
    <xf numFmtId="164" fontId="0" fillId="26" borderId="1" xfId="0" applyFont="true" applyBorder="true" applyAlignment="true" applyProtection="false">
      <alignment horizontal="center" vertical="center" textRotation="0" wrapText="false" indent="0" shrinkToFit="false"/>
      <protection locked="true" hidden="false"/>
    </xf>
    <xf numFmtId="168" fontId="9" fillId="7" borderId="1" xfId="0" applyFont="true" applyBorder="true" applyAlignment="true" applyProtection="false">
      <alignment horizontal="general" vertical="center" textRotation="0" wrapText="true" indent="0" shrinkToFit="false"/>
      <protection locked="true" hidden="false"/>
    </xf>
    <xf numFmtId="167" fontId="9" fillId="8" borderId="1" xfId="0" applyFont="true" applyBorder="true" applyAlignment="true" applyProtection="false">
      <alignment horizontal="center" vertical="center" textRotation="0" wrapText="false" indent="0" shrinkToFit="false"/>
      <protection locked="true" hidden="false"/>
    </xf>
    <xf numFmtId="164" fontId="4" fillId="7" borderId="1"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8"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99FF33"/>
      <rgbColor rgb="FF0000FF"/>
      <rgbColor rgb="FFFFFF00"/>
      <rgbColor rgb="FFFF00FF"/>
      <rgbColor rgb="FF00FFFF"/>
      <rgbColor rgb="FF800000"/>
      <rgbColor rgb="FF008000"/>
      <rgbColor rgb="FF000080"/>
      <rgbColor rgb="FF808000"/>
      <rgbColor rgb="FF800080"/>
      <rgbColor rgb="FF008080"/>
      <rgbColor rgb="FFCCCCCC"/>
      <rgbColor rgb="FF808080"/>
      <rgbColor rgb="FFFF66FF"/>
      <rgbColor rgb="FF993366"/>
      <rgbColor rgb="FFFFFFD7"/>
      <rgbColor rgb="FFCCFFFF"/>
      <rgbColor rgb="FF660066"/>
      <rgbColor rgb="FFFAA61A"/>
      <rgbColor rgb="FF0066CC"/>
      <rgbColor rgb="FFDEDCE6"/>
      <rgbColor rgb="FF000080"/>
      <rgbColor rgb="FFFF00FF"/>
      <rgbColor rgb="FFE6E905"/>
      <rgbColor rgb="FF00FFFF"/>
      <rgbColor rgb="FF800080"/>
      <rgbColor rgb="FF800000"/>
      <rgbColor rgb="FF008080"/>
      <rgbColor rgb="FF0000FF"/>
      <rgbColor rgb="FF00CCFF"/>
      <rgbColor rgb="FF99FFFF"/>
      <rgbColor rgb="FFDCDCDC"/>
      <rgbColor rgb="FFFFFF99"/>
      <rgbColor rgb="FFB4C7DC"/>
      <rgbColor rgb="FFFF99CC"/>
      <rgbColor rgb="FFCC99FF"/>
      <rgbColor rgb="FFFFCC99"/>
      <rgbColor rgb="FF3366FF"/>
      <rgbColor rgb="FF33CCCC"/>
      <rgbColor rgb="FF9ACD32"/>
      <rgbColor rgb="FFFFCC00"/>
      <rgbColor rgb="FFFF9900"/>
      <rgbColor rgb="FFFFD700"/>
      <rgbColor rgb="FF666699"/>
      <rgbColor rgb="FFBBE33D"/>
      <rgbColor rgb="FF003366"/>
      <rgbColor rgb="FF99FF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hyperlink" Target="mailto:ramachandrahm@hotmail.com" TargetMode="External"/><Relationship Id="rId2" Type="http://schemas.openxmlformats.org/officeDocument/2006/relationships/hyperlink" Target="http://www.rammedisoft.com/ul" TargetMode="External"/><Relationship Id="rId3" Type="http://schemas.openxmlformats.org/officeDocument/2006/relationships/hyperlink" Target="http://www.rammedisoft.com/ll" TargetMode="External"/><Relationship Id="rId4" Type="http://schemas.openxmlformats.org/officeDocument/2006/relationships/hyperlink" Target="http://rammedisoft.com/downloadable/gazette.pdf" TargetMode="External"/><Relationship Id="rId5" Type="http://schemas.openxmlformats.org/officeDocument/2006/relationships/hyperlink" Target="http://rammedisoft.com/downloadable/appi_files/Disability_Evaluation_NIOH.pdf" TargetMode="External"/><Relationship Id="rId6" Type="http://schemas.openxmlformats.org/officeDocument/2006/relationships/hyperlink" Target="http://rammedisoft.com/downloadable/appi_files/DGHS_manual_composite_regional_center.pdf" TargetMode="External"/><Relationship Id="rId7" Type="http://schemas.openxmlformats.org/officeDocument/2006/relationships/hyperlink" Target="http://rammedisoft.com/html_files/appi.htm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254"/>
  <sheetViews>
    <sheetView showFormulas="false" showGridLines="true" showRowColHeaders="true" showZeros="true" rightToLeft="false" tabSelected="true" showOutlineSymbols="true" defaultGridColor="true" view="normal" topLeftCell="A1" colorId="64" zoomScale="95" zoomScaleNormal="95" zoomScalePageLayoutView="100" workbookViewId="0">
      <selection pane="topLeft" activeCell="G8" activeCellId="0" sqref="G8"/>
    </sheetView>
  </sheetViews>
  <sheetFormatPr defaultColWidth="9.01171875" defaultRowHeight="12.8" zeroHeight="false" outlineLevelRow="0" outlineLevelCol="0"/>
  <cols>
    <col collapsed="false" customWidth="true" hidden="false" outlineLevel="0" max="1" min="1" style="1" width="15.62"/>
    <col collapsed="false" customWidth="true" hidden="false" outlineLevel="0" max="2" min="2" style="1" width="11.11"/>
    <col collapsed="false" customWidth="true" hidden="false" outlineLevel="0" max="3" min="3" style="1" width="16.33"/>
    <col collapsed="false" customWidth="true" hidden="false" outlineLevel="0" max="4" min="4" style="1" width="10.71"/>
    <col collapsed="false" customWidth="true" hidden="false" outlineLevel="0" max="5" min="5" style="1" width="4.7"/>
    <col collapsed="false" customWidth="true" hidden="false" outlineLevel="0" max="6" min="6" style="1" width="10.12"/>
    <col collapsed="false" customWidth="true" hidden="false" outlineLevel="0" max="7" min="7" style="1" width="8.61"/>
    <col collapsed="false" customWidth="true" hidden="false" outlineLevel="0" max="8" min="8" style="1" width="8.57"/>
    <col collapsed="false" customWidth="true" hidden="false" outlineLevel="0" max="9" min="9" style="1" width="8"/>
    <col collapsed="false" customWidth="true" hidden="false" outlineLevel="0" max="10" min="10" style="1" width="8.29"/>
    <col collapsed="false" customWidth="true" hidden="false" outlineLevel="0" max="11" min="11" style="1" width="7.71"/>
    <col collapsed="false" customWidth="true" hidden="false" outlineLevel="0" max="12" min="12" style="1" width="7.57"/>
    <col collapsed="false" customWidth="false" hidden="false" outlineLevel="0" max="1024" min="13" style="1" width="9"/>
  </cols>
  <sheetData>
    <row r="1" customFormat="false" ht="10.7" hidden="false" customHeight="true" outlineLevel="0" collapsed="false">
      <c r="A1" s="2"/>
      <c r="B1" s="2"/>
      <c r="C1" s="2"/>
      <c r="D1" s="2"/>
      <c r="E1" s="2"/>
      <c r="F1" s="2"/>
      <c r="G1" s="2"/>
      <c r="H1" s="2"/>
      <c r="I1" s="3" t="s">
        <v>0</v>
      </c>
      <c r="J1" s="3"/>
      <c r="K1" s="4"/>
      <c r="L1" s="4"/>
    </row>
    <row r="2" customFormat="false" ht="15" hidden="false" customHeight="true" outlineLevel="0" collapsed="false">
      <c r="A2" s="2" t="s">
        <v>1</v>
      </c>
      <c r="B2" s="2"/>
      <c r="C2" s="2"/>
      <c r="D2" s="2"/>
      <c r="E2" s="2"/>
      <c r="F2" s="2"/>
      <c r="G2" s="2"/>
      <c r="H2" s="2"/>
      <c r="I2" s="2"/>
      <c r="J2" s="2"/>
      <c r="K2" s="4"/>
      <c r="L2" s="4"/>
    </row>
    <row r="3" customFormat="false" ht="11.65" hidden="false" customHeight="true" outlineLevel="0" collapsed="false">
      <c r="A3" s="5"/>
      <c r="B3" s="6" t="s">
        <v>2</v>
      </c>
      <c r="C3" s="6"/>
      <c r="D3" s="6"/>
      <c r="E3" s="6"/>
      <c r="F3" s="6"/>
      <c r="G3" s="6"/>
      <c r="H3" s="7" t="s">
        <v>3</v>
      </c>
      <c r="I3" s="8" t="s">
        <v>4</v>
      </c>
      <c r="J3" s="8"/>
      <c r="K3" s="4"/>
      <c r="L3" s="4"/>
      <c r="M3" s="4"/>
      <c r="N3" s="4"/>
      <c r="O3" s="4"/>
      <c r="P3" s="4"/>
      <c r="Q3" s="4"/>
      <c r="R3" s="4"/>
      <c r="S3" s="4"/>
      <c r="T3" s="4"/>
    </row>
    <row r="4" customFormat="false" ht="16.5" hidden="false" customHeight="true" outlineLevel="0" collapsed="false">
      <c r="A4" s="9" t="s">
        <v>5</v>
      </c>
      <c r="B4" s="10" t="s">
        <v>6</v>
      </c>
      <c r="C4" s="10"/>
      <c r="D4" s="10"/>
      <c r="E4" s="10"/>
      <c r="F4" s="9" t="s">
        <v>7</v>
      </c>
      <c r="G4" s="11" t="s">
        <v>8</v>
      </c>
      <c r="H4" s="9" t="s">
        <v>9</v>
      </c>
      <c r="I4" s="8" t="s">
        <v>10</v>
      </c>
      <c r="J4" s="12"/>
      <c r="K4" s="4"/>
      <c r="L4" s="4"/>
      <c r="M4" s="4"/>
      <c r="N4" s="4"/>
      <c r="O4" s="4"/>
      <c r="P4" s="4"/>
      <c r="Q4" s="4"/>
      <c r="R4" s="4"/>
      <c r="S4" s="4"/>
      <c r="T4" s="4"/>
    </row>
    <row r="5" customFormat="false" ht="25.45" hidden="false" customHeight="true" outlineLevel="0" collapsed="false">
      <c r="A5" s="13" t="s">
        <v>11</v>
      </c>
      <c r="B5" s="13"/>
      <c r="C5" s="13"/>
      <c r="D5" s="13"/>
      <c r="E5" s="13"/>
      <c r="F5" s="13"/>
      <c r="G5" s="13"/>
      <c r="H5" s="13"/>
      <c r="I5" s="13"/>
      <c r="J5" s="14" t="n">
        <f aca="false">D238</f>
        <v>0</v>
      </c>
      <c r="K5" s="4"/>
      <c r="L5" s="4"/>
    </row>
    <row r="6" customFormat="false" ht="25.45" hidden="false" customHeight="true" outlineLevel="0" collapsed="false">
      <c r="A6" s="15" t="s">
        <v>12</v>
      </c>
      <c r="B6" s="15"/>
      <c r="C6" s="15"/>
      <c r="D6" s="15"/>
      <c r="E6" s="15"/>
      <c r="F6" s="15"/>
      <c r="G6" s="15"/>
      <c r="H6" s="15"/>
      <c r="I6" s="15"/>
      <c r="J6" s="15"/>
      <c r="K6" s="4"/>
      <c r="L6" s="4"/>
    </row>
    <row r="7" customFormat="false" ht="25.45" hidden="false" customHeight="true" outlineLevel="0" collapsed="false">
      <c r="A7" s="15" t="s">
        <v>13</v>
      </c>
      <c r="B7" s="15" t="s">
        <v>14</v>
      </c>
      <c r="C7" s="15" t="s">
        <v>15</v>
      </c>
      <c r="D7" s="16" t="s">
        <v>16</v>
      </c>
      <c r="E7" s="16" t="s">
        <v>17</v>
      </c>
      <c r="F7" s="17" t="s">
        <v>18</v>
      </c>
      <c r="G7" s="16" t="s">
        <v>19</v>
      </c>
      <c r="H7" s="16" t="s">
        <v>20</v>
      </c>
      <c r="I7" s="16" t="s">
        <v>21</v>
      </c>
      <c r="J7" s="16" t="s">
        <v>22</v>
      </c>
      <c r="K7" s="4"/>
      <c r="L7" s="4"/>
    </row>
    <row r="8" customFormat="false" ht="17" hidden="false" customHeight="true" outlineLevel="0" collapsed="false">
      <c r="A8" s="18" t="s">
        <v>23</v>
      </c>
      <c r="B8" s="19" t="n">
        <v>50</v>
      </c>
      <c r="C8" s="20" t="s">
        <v>24</v>
      </c>
      <c r="D8" s="21" t="s">
        <v>25</v>
      </c>
      <c r="E8" s="22" t="s">
        <v>26</v>
      </c>
      <c r="F8" s="23" t="n">
        <v>180</v>
      </c>
      <c r="G8" s="24" t="n">
        <v>180</v>
      </c>
      <c r="H8" s="24" t="n">
        <v>180</v>
      </c>
      <c r="I8" s="25" t="n">
        <f aca="false">100-ROUND(((G8/F8)*100),2)</f>
        <v>0</v>
      </c>
      <c r="J8" s="25" t="n">
        <f aca="false">100-ROUND(((H8/F8)*100),2)</f>
        <v>0</v>
      </c>
    </row>
    <row r="9" customFormat="false" ht="17" hidden="false" customHeight="true" outlineLevel="0" collapsed="false">
      <c r="A9" s="18"/>
      <c r="B9" s="18"/>
      <c r="C9" s="20"/>
      <c r="D9" s="21" t="s">
        <v>27</v>
      </c>
      <c r="E9" s="22" t="s">
        <v>28</v>
      </c>
      <c r="F9" s="23" t="n">
        <v>50</v>
      </c>
      <c r="G9" s="24" t="n">
        <v>50</v>
      </c>
      <c r="H9" s="24" t="n">
        <v>50</v>
      </c>
      <c r="I9" s="25" t="n">
        <f aca="false">100-ROUND(((G9/F9)*100),2)</f>
        <v>0</v>
      </c>
      <c r="J9" s="25" t="n">
        <f aca="false">100-ROUND(((H9/F9)*100),2)</f>
        <v>0</v>
      </c>
    </row>
    <row r="10" customFormat="false" ht="17" hidden="false" customHeight="true" outlineLevel="0" collapsed="false">
      <c r="A10" s="18"/>
      <c r="B10" s="18"/>
      <c r="C10" s="20"/>
      <c r="D10" s="21" t="s">
        <v>29</v>
      </c>
      <c r="E10" s="22" t="s">
        <v>30</v>
      </c>
      <c r="F10" s="23" t="n">
        <v>180</v>
      </c>
      <c r="G10" s="24" t="n">
        <v>180</v>
      </c>
      <c r="H10" s="24" t="n">
        <v>180</v>
      </c>
      <c r="I10" s="25" t="n">
        <f aca="false">100-ROUND(((G10/F10)*100),2)</f>
        <v>0</v>
      </c>
      <c r="J10" s="25" t="n">
        <f aca="false">100-ROUND(((H10/F10)*100),2)</f>
        <v>0</v>
      </c>
    </row>
    <row r="11" customFormat="false" ht="17" hidden="false" customHeight="true" outlineLevel="0" collapsed="false">
      <c r="A11" s="18"/>
      <c r="B11" s="18"/>
      <c r="C11" s="20"/>
      <c r="D11" s="21" t="s">
        <v>31</v>
      </c>
      <c r="E11" s="22" t="s">
        <v>32</v>
      </c>
      <c r="F11" s="23" t="n">
        <v>50</v>
      </c>
      <c r="G11" s="24" t="n">
        <v>50</v>
      </c>
      <c r="H11" s="24" t="n">
        <v>50</v>
      </c>
      <c r="I11" s="25" t="n">
        <f aca="false">100-ROUND(((G11/F11)*100),2)</f>
        <v>0</v>
      </c>
      <c r="J11" s="25" t="n">
        <f aca="false">100-ROUND(((H11/F11)*100),2)</f>
        <v>0</v>
      </c>
    </row>
    <row r="12" customFormat="false" ht="17" hidden="false" customHeight="true" outlineLevel="0" collapsed="false">
      <c r="A12" s="18"/>
      <c r="B12" s="18"/>
      <c r="C12" s="20"/>
      <c r="D12" s="21" t="s">
        <v>33</v>
      </c>
      <c r="E12" s="22" t="s">
        <v>34</v>
      </c>
      <c r="F12" s="23" t="n">
        <v>80</v>
      </c>
      <c r="G12" s="24" t="n">
        <v>80</v>
      </c>
      <c r="H12" s="24" t="n">
        <v>80</v>
      </c>
      <c r="I12" s="25" t="n">
        <f aca="false">100-ROUND(((G12/F12)*100),2)</f>
        <v>0</v>
      </c>
      <c r="J12" s="25" t="n">
        <f aca="false">100-ROUND(((H12/F12)*100),2)</f>
        <v>0</v>
      </c>
    </row>
    <row r="13" customFormat="false" ht="17" hidden="false" customHeight="true" outlineLevel="0" collapsed="false">
      <c r="A13" s="19"/>
      <c r="B13" s="19"/>
      <c r="C13" s="20"/>
      <c r="D13" s="21" t="s">
        <v>35</v>
      </c>
      <c r="E13" s="22" t="s">
        <v>36</v>
      </c>
      <c r="F13" s="23" t="n">
        <v>90</v>
      </c>
      <c r="G13" s="24" t="n">
        <v>90</v>
      </c>
      <c r="H13" s="24" t="n">
        <v>90</v>
      </c>
      <c r="I13" s="25" t="n">
        <f aca="false">100-ROUND(((G13/F13)*100),2)</f>
        <v>0</v>
      </c>
      <c r="J13" s="25" t="n">
        <f aca="false">100-ROUND(((H13/F13)*100),2)</f>
        <v>0</v>
      </c>
    </row>
    <row r="14" s="28" customFormat="true" ht="17" hidden="false" customHeight="true" outlineLevel="0" collapsed="false">
      <c r="A14" s="19"/>
      <c r="B14" s="19"/>
      <c r="C14" s="26" t="s">
        <v>37</v>
      </c>
      <c r="D14" s="26"/>
      <c r="E14" s="26"/>
      <c r="F14" s="26"/>
      <c r="G14" s="26"/>
      <c r="H14" s="26"/>
      <c r="I14" s="27" t="n">
        <f aca="false">ROUND(((I8+I9+I10+I11+I12+I13)/6),2)</f>
        <v>0</v>
      </c>
      <c r="J14" s="27" t="n">
        <f aca="false">ROUND(((J8+J9+J10+J11+J12+J13)/6),2)</f>
        <v>0</v>
      </c>
    </row>
    <row r="15" s="28" customFormat="true" ht="17" hidden="false" customHeight="true" outlineLevel="0" collapsed="false">
      <c r="A15" s="19"/>
      <c r="B15" s="19"/>
      <c r="C15" s="26"/>
      <c r="D15" s="26" t="s">
        <v>38</v>
      </c>
      <c r="E15" s="26"/>
      <c r="F15" s="26"/>
      <c r="G15" s="26"/>
      <c r="H15" s="26"/>
      <c r="I15" s="29" t="str">
        <f aca="false">IF(I14&lt;1,"NA",IF(I14&lt;33.33,"Mild",IF(I14&lt;66.66,"Moderate","Severe")))</f>
        <v>NA</v>
      </c>
      <c r="J15" s="29" t="str">
        <f aca="false">IF(J14&lt;1,"NA",IF(J14&lt;33.33,"Mild",IF(J14&lt;66.66,"Moderate","Severe")))</f>
        <v>NA</v>
      </c>
    </row>
    <row r="16" customFormat="false" ht="17" hidden="false" customHeight="true" outlineLevel="0" collapsed="false">
      <c r="A16" s="19"/>
      <c r="B16" s="19"/>
      <c r="C16" s="30" t="s">
        <v>39</v>
      </c>
      <c r="D16" s="30"/>
      <c r="E16" s="30"/>
      <c r="F16" s="30"/>
      <c r="G16" s="30"/>
      <c r="H16" s="30"/>
      <c r="I16" s="31" t="n">
        <f aca="false">ROUND(I14*0.2,2)</f>
        <v>0</v>
      </c>
      <c r="J16" s="31" t="n">
        <f aca="false">ROUND(J14*0.2,2)</f>
        <v>0</v>
      </c>
    </row>
    <row r="17" customFormat="false" ht="17" hidden="false" customHeight="true" outlineLevel="0" collapsed="false">
      <c r="A17" s="32"/>
      <c r="B17" s="32"/>
      <c r="C17" s="33" t="s">
        <v>40</v>
      </c>
      <c r="D17" s="21" t="s">
        <v>41</v>
      </c>
      <c r="E17" s="22" t="s">
        <v>42</v>
      </c>
      <c r="F17" s="23" t="n">
        <v>150</v>
      </c>
      <c r="G17" s="24" t="n">
        <v>150</v>
      </c>
      <c r="H17" s="24" t="n">
        <v>150</v>
      </c>
      <c r="I17" s="25" t="n">
        <f aca="false">100-ROUND(((G17/F17)*100),2)</f>
        <v>0</v>
      </c>
      <c r="J17" s="25" t="n">
        <f aca="false">100-ROUND(((H17/F17)*100),2)</f>
        <v>0</v>
      </c>
    </row>
    <row r="18" customFormat="false" ht="17" hidden="false" customHeight="true" outlineLevel="0" collapsed="false">
      <c r="A18" s="32"/>
      <c r="B18" s="32"/>
      <c r="C18" s="33"/>
      <c r="D18" s="21" t="s">
        <v>43</v>
      </c>
      <c r="E18" s="22" t="s">
        <v>44</v>
      </c>
      <c r="F18" s="23" t="n">
        <v>80</v>
      </c>
      <c r="G18" s="24" t="n">
        <v>80</v>
      </c>
      <c r="H18" s="24" t="n">
        <v>80</v>
      </c>
      <c r="I18" s="25" t="n">
        <f aca="false">100-ROUND(((G18/F18)*100),2)</f>
        <v>0</v>
      </c>
      <c r="J18" s="25" t="n">
        <f aca="false">100-ROUND(((H18/F18)*100),2)</f>
        <v>0</v>
      </c>
    </row>
    <row r="19" customFormat="false" ht="17" hidden="false" customHeight="true" outlineLevel="0" collapsed="false">
      <c r="A19" s="34"/>
      <c r="B19" s="34"/>
      <c r="C19" s="33"/>
      <c r="D19" s="21" t="s">
        <v>45</v>
      </c>
      <c r="E19" s="22" t="s">
        <v>46</v>
      </c>
      <c r="F19" s="23" t="n">
        <v>85</v>
      </c>
      <c r="G19" s="24" t="n">
        <v>85</v>
      </c>
      <c r="H19" s="24" t="n">
        <v>85</v>
      </c>
      <c r="I19" s="25" t="n">
        <f aca="false">100-ROUND(((G19/F19)*100),2)</f>
        <v>0</v>
      </c>
      <c r="J19" s="25" t="n">
        <f aca="false">100-ROUND(((H19/F19)*100),2)</f>
        <v>0</v>
      </c>
    </row>
    <row r="20" s="28" customFormat="true" ht="17" hidden="false" customHeight="true" outlineLevel="0" collapsed="false">
      <c r="A20" s="35"/>
      <c r="B20" s="36"/>
      <c r="C20" s="37" t="s">
        <v>47</v>
      </c>
      <c r="D20" s="37"/>
      <c r="E20" s="37"/>
      <c r="F20" s="37"/>
      <c r="G20" s="37"/>
      <c r="H20" s="37"/>
      <c r="I20" s="38" t="n">
        <f aca="false">ROUND((I17+I18 +I19)/3,2)</f>
        <v>0</v>
      </c>
      <c r="J20" s="38" t="n">
        <f aca="false">ROUND((J17+J18 +J19)/3,2)</f>
        <v>0</v>
      </c>
    </row>
    <row r="21" s="28" customFormat="true" ht="17" hidden="false" customHeight="true" outlineLevel="0" collapsed="false">
      <c r="A21" s="35"/>
      <c r="B21" s="36"/>
      <c r="C21" s="39"/>
      <c r="D21" s="37" t="s">
        <v>48</v>
      </c>
      <c r="E21" s="37"/>
      <c r="F21" s="37"/>
      <c r="G21" s="37"/>
      <c r="H21" s="37"/>
      <c r="I21" s="40" t="str">
        <f aca="false">IF(I20&lt;1,"NA",IF(I20&lt;33.33,"Mild",IF(I20&lt;66.66,"Moderate","Severe")))</f>
        <v>NA</v>
      </c>
      <c r="J21" s="40" t="str">
        <f aca="false">IF(J20&lt;1,"NA",IF(J20&lt;33.33,"Mild",IF(J20&lt;66.66,"Moderate","Severe")))</f>
        <v>NA</v>
      </c>
    </row>
    <row r="22" customFormat="false" ht="17" hidden="false" customHeight="true" outlineLevel="0" collapsed="false">
      <c r="A22" s="41"/>
      <c r="B22" s="42"/>
      <c r="C22" s="43" t="s">
        <v>49</v>
      </c>
      <c r="D22" s="43"/>
      <c r="E22" s="43"/>
      <c r="F22" s="43"/>
      <c r="G22" s="43"/>
      <c r="H22" s="43"/>
      <c r="I22" s="44" t="n">
        <f aca="false">ROUND(I20*0.2,2)</f>
        <v>0</v>
      </c>
      <c r="J22" s="44" t="n">
        <f aca="false">ROUND(J20*0.2,2)</f>
        <v>0</v>
      </c>
    </row>
    <row r="23" customFormat="false" ht="17" hidden="false" customHeight="true" outlineLevel="0" collapsed="false">
      <c r="A23" s="34"/>
      <c r="B23" s="34"/>
      <c r="C23" s="45" t="s">
        <v>50</v>
      </c>
      <c r="D23" s="21" t="s">
        <v>25</v>
      </c>
      <c r="E23" s="22" t="s">
        <v>51</v>
      </c>
      <c r="F23" s="23" t="n">
        <v>80</v>
      </c>
      <c r="G23" s="24" t="n">
        <v>80</v>
      </c>
      <c r="H23" s="24" t="n">
        <v>80</v>
      </c>
      <c r="I23" s="25" t="n">
        <f aca="false">100-ROUND(((G23/F23)*100),2)</f>
        <v>0</v>
      </c>
      <c r="J23" s="25" t="n">
        <f aca="false">100-ROUND(((H23/F23)*100),2)</f>
        <v>0</v>
      </c>
    </row>
    <row r="24" customFormat="false" ht="17" hidden="false" customHeight="true" outlineLevel="0" collapsed="false">
      <c r="A24" s="34"/>
      <c r="B24" s="34"/>
      <c r="C24" s="45"/>
      <c r="D24" s="21" t="s">
        <v>27</v>
      </c>
      <c r="E24" s="22" t="s">
        <v>52</v>
      </c>
      <c r="F24" s="23" t="n">
        <v>70</v>
      </c>
      <c r="G24" s="24" t="n">
        <v>70</v>
      </c>
      <c r="H24" s="24" t="n">
        <v>70</v>
      </c>
      <c r="I24" s="25" t="n">
        <f aca="false">100-ROUND(((G24/F24)*100),2)</f>
        <v>0</v>
      </c>
      <c r="J24" s="25" t="n">
        <f aca="false">100-ROUND(((H24/F24)*100),2)</f>
        <v>0</v>
      </c>
    </row>
    <row r="25" customFormat="false" ht="17" hidden="false" customHeight="true" outlineLevel="0" collapsed="false">
      <c r="A25" s="34"/>
      <c r="B25" s="34"/>
      <c r="C25" s="45"/>
      <c r="D25" s="21" t="s">
        <v>53</v>
      </c>
      <c r="E25" s="22" t="s">
        <v>54</v>
      </c>
      <c r="F25" s="23" t="n">
        <v>20</v>
      </c>
      <c r="G25" s="24" t="n">
        <v>20</v>
      </c>
      <c r="H25" s="24" t="n">
        <v>20</v>
      </c>
      <c r="I25" s="25" t="n">
        <f aca="false">100-ROUND(((G25/F25)*100),2)</f>
        <v>0</v>
      </c>
      <c r="J25" s="25" t="n">
        <f aca="false">100-ROUND(((H25/F25)*100),2)</f>
        <v>0</v>
      </c>
    </row>
    <row r="26" customFormat="false" ht="17" hidden="false" customHeight="true" outlineLevel="0" collapsed="false">
      <c r="A26" s="34"/>
      <c r="B26" s="34"/>
      <c r="C26" s="45"/>
      <c r="D26" s="21" t="s">
        <v>55</v>
      </c>
      <c r="E26" s="22" t="s">
        <v>56</v>
      </c>
      <c r="F26" s="23" t="n">
        <v>50</v>
      </c>
      <c r="G26" s="24" t="n">
        <v>50</v>
      </c>
      <c r="H26" s="24" t="n">
        <v>50</v>
      </c>
      <c r="I26" s="25" t="n">
        <f aca="false">100-ROUND(((G26/F26)*100),2)</f>
        <v>0</v>
      </c>
      <c r="J26" s="25" t="n">
        <f aca="false">100-ROUND(((H26/F26)*100),2)</f>
        <v>0</v>
      </c>
    </row>
    <row r="27" customFormat="false" ht="17" hidden="false" customHeight="true" outlineLevel="0" collapsed="false">
      <c r="A27" s="34"/>
      <c r="B27" s="34"/>
      <c r="C27" s="46" t="s">
        <v>57</v>
      </c>
      <c r="D27" s="46"/>
      <c r="E27" s="46"/>
      <c r="F27" s="46"/>
      <c r="G27" s="46"/>
      <c r="H27" s="46"/>
      <c r="I27" s="47" t="n">
        <f aca="false">ROUND(((I23+I24+I25+I26)/4),2)</f>
        <v>0</v>
      </c>
      <c r="J27" s="47" t="n">
        <f aca="false">ROUND(((J23+J24+J25+J26)/4),2)</f>
        <v>0</v>
      </c>
    </row>
    <row r="28" s="28" customFormat="true" ht="17" hidden="false" customHeight="true" outlineLevel="0" collapsed="false">
      <c r="A28" s="34"/>
      <c r="B28" s="34"/>
      <c r="C28" s="48"/>
      <c r="D28" s="46" t="s">
        <v>48</v>
      </c>
      <c r="E28" s="46"/>
      <c r="F28" s="46"/>
      <c r="G28" s="46"/>
      <c r="H28" s="46"/>
      <c r="I28" s="49" t="str">
        <f aca="false">IF(I27&lt;1,"NA",IF(I27&lt;33.33,"Mild",IF(I27&lt;66.66,"Moderate","Severe")))</f>
        <v>NA</v>
      </c>
      <c r="J28" s="49" t="str">
        <f aca="false">IF(J27&lt;1,"NA",IF(J27&lt;33.33,"Mild",IF(J27&lt;66.66,"Moderate","Severe")))</f>
        <v>NA</v>
      </c>
    </row>
    <row r="29" customFormat="false" ht="17" hidden="false" customHeight="true" outlineLevel="0" collapsed="false">
      <c r="A29" s="34"/>
      <c r="B29" s="34"/>
      <c r="C29" s="50" t="s">
        <v>58</v>
      </c>
      <c r="D29" s="50"/>
      <c r="E29" s="50"/>
      <c r="F29" s="50"/>
      <c r="G29" s="50"/>
      <c r="H29" s="50"/>
      <c r="I29" s="51" t="n">
        <f aca="false">ROUND(I27*0.1,2)</f>
        <v>0</v>
      </c>
      <c r="J29" s="51" t="n">
        <f aca="false">ROUND(J27*0.1,2)</f>
        <v>0</v>
      </c>
    </row>
    <row r="30" customFormat="false" ht="17" hidden="false" customHeight="true" outlineLevel="0" collapsed="false">
      <c r="A30" s="52" t="s">
        <v>59</v>
      </c>
      <c r="B30" s="52"/>
      <c r="C30" s="52"/>
      <c r="D30" s="52"/>
      <c r="E30" s="52"/>
      <c r="F30" s="52"/>
      <c r="G30" s="52"/>
      <c r="H30" s="52"/>
      <c r="I30" s="52"/>
      <c r="J30" s="52"/>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7" hidden="false" customHeight="true" outlineLevel="0" collapsed="false">
      <c r="A31" s="53" t="s">
        <v>60</v>
      </c>
      <c r="B31" s="53"/>
      <c r="C31" s="53"/>
      <c r="D31" s="53"/>
      <c r="E31" s="53"/>
      <c r="F31" s="53"/>
      <c r="G31" s="53"/>
      <c r="H31" s="53"/>
      <c r="I31" s="53"/>
      <c r="J31" s="53"/>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7" hidden="false" customHeight="true" outlineLevel="0" collapsed="false">
      <c r="A32" s="0"/>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7" hidden="false" customHeight="true" outlineLevel="0" collapsed="false">
      <c r="A33" s="0"/>
      <c r="B33" s="0"/>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7" hidden="false" customHeight="true" outlineLevel="0" collapsed="false">
      <c r="A34" s="0"/>
      <c r="B34" s="0"/>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7" hidden="false" customHeight="true" outlineLevel="0" collapsed="false">
      <c r="A35" s="0"/>
      <c r="B35" s="0"/>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7" hidden="false" customHeight="true" outlineLevel="0" collapsed="false">
      <c r="A36" s="0"/>
      <c r="B36" s="0"/>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7" hidden="false" customHeight="true" outlineLevel="0" collapsed="false">
      <c r="A37" s="0"/>
      <c r="B37" s="0"/>
      <c r="C37" s="0"/>
      <c r="D37" s="0"/>
      <c r="E37" s="0"/>
      <c r="F37" s="0"/>
      <c r="G37" s="0"/>
      <c r="H37" s="0"/>
      <c r="I37" s="0"/>
      <c r="J37" s="54" t="s">
        <v>61</v>
      </c>
    </row>
    <row r="38" customFormat="false" ht="17.1" hidden="false" customHeight="true" outlineLevel="0" collapsed="false">
      <c r="A38" s="55"/>
      <c r="B38" s="55"/>
      <c r="C38" s="55"/>
      <c r="D38" s="55"/>
      <c r="E38" s="55"/>
      <c r="F38" s="55"/>
      <c r="G38" s="55"/>
      <c r="H38" s="56"/>
      <c r="I38" s="56"/>
      <c r="J38" s="55"/>
      <c r="K38" s="4"/>
      <c r="L38" s="4"/>
    </row>
    <row r="39" customFormat="false" ht="12.6" hidden="false" customHeight="true" outlineLevel="0" collapsed="false">
      <c r="A39" s="57" t="s">
        <v>62</v>
      </c>
      <c r="B39" s="58"/>
      <c r="C39" s="58"/>
      <c r="D39" s="58"/>
      <c r="E39" s="58"/>
      <c r="F39" s="58"/>
      <c r="G39" s="58"/>
      <c r="H39" s="58"/>
      <c r="I39" s="59" t="s">
        <v>63</v>
      </c>
      <c r="J39" s="59"/>
      <c r="K39" s="4"/>
      <c r="L39" s="4"/>
    </row>
    <row r="40" customFormat="false" ht="15" hidden="false" customHeight="true" outlineLevel="0" collapsed="false">
      <c r="A40" s="2" t="s">
        <v>1</v>
      </c>
      <c r="B40" s="2"/>
      <c r="C40" s="2"/>
      <c r="D40" s="2"/>
      <c r="E40" s="2"/>
      <c r="F40" s="2"/>
      <c r="G40" s="2"/>
      <c r="H40" s="2"/>
      <c r="I40" s="2"/>
      <c r="J40" s="2"/>
      <c r="K40" s="4"/>
      <c r="L40" s="4"/>
    </row>
    <row r="41" customFormat="false" ht="11.65" hidden="false" customHeight="true" outlineLevel="0" collapsed="false">
      <c r="A41" s="58"/>
      <c r="B41" s="5" t="s">
        <v>64</v>
      </c>
      <c r="C41" s="5"/>
      <c r="D41" s="5"/>
      <c r="E41" s="5"/>
      <c r="F41" s="58"/>
      <c r="G41" s="60"/>
      <c r="H41" s="7" t="s">
        <v>65</v>
      </c>
      <c r="I41" s="61" t="str">
        <f aca="false">I3</f>
        <v>Date Here</v>
      </c>
      <c r="J41" s="61"/>
      <c r="K41" s="4"/>
      <c r="L41" s="4"/>
    </row>
    <row r="42" customFormat="false" ht="16.5" hidden="false" customHeight="true" outlineLevel="0" collapsed="false">
      <c r="A42" s="7" t="s">
        <v>66</v>
      </c>
      <c r="B42" s="62" t="str">
        <f aca="false">B4</f>
        <v>Name Here</v>
      </c>
      <c r="C42" s="62"/>
      <c r="D42" s="62"/>
      <c r="E42" s="63"/>
      <c r="F42" s="9" t="s">
        <v>67</v>
      </c>
      <c r="G42" s="61" t="str">
        <f aca="false">G4</f>
        <v>Age here</v>
      </c>
      <c r="H42" s="9" t="s">
        <v>68</v>
      </c>
      <c r="I42" s="61" t="str">
        <f aca="false">I4</f>
        <v>Gender</v>
      </c>
      <c r="J42" s="64" t="n">
        <f aca="false">D238</f>
        <v>0</v>
      </c>
      <c r="K42" s="4"/>
      <c r="L42" s="4"/>
    </row>
    <row r="43" customFormat="false" ht="25.45" hidden="false" customHeight="true" outlineLevel="0" collapsed="false">
      <c r="A43" s="15" t="s">
        <v>69</v>
      </c>
      <c r="B43" s="15"/>
      <c r="C43" s="15"/>
      <c r="D43" s="15"/>
      <c r="E43" s="15"/>
      <c r="F43" s="15"/>
      <c r="G43" s="15"/>
      <c r="H43" s="15"/>
      <c r="I43" s="15"/>
      <c r="J43" s="15"/>
      <c r="K43" s="4"/>
      <c r="L43" s="4"/>
    </row>
    <row r="44" customFormat="false" ht="25.85" hidden="false" customHeight="true" outlineLevel="0" collapsed="false">
      <c r="A44" s="65" t="s">
        <v>70</v>
      </c>
      <c r="B44" s="65" t="n">
        <v>40</v>
      </c>
      <c r="C44" s="66" t="s">
        <v>71</v>
      </c>
      <c r="D44" s="66"/>
      <c r="E44" s="66"/>
      <c r="F44" s="66"/>
      <c r="G44" s="66"/>
      <c r="H44" s="66"/>
      <c r="I44" s="66"/>
      <c r="J44" s="66"/>
    </row>
    <row r="45" customFormat="false" ht="25.45" hidden="false" customHeight="true" outlineLevel="0" collapsed="false">
      <c r="A45" s="15" t="s">
        <v>72</v>
      </c>
      <c r="B45" s="15" t="s">
        <v>73</v>
      </c>
      <c r="C45" s="15" t="s">
        <v>15</v>
      </c>
      <c r="D45" s="16" t="s">
        <v>16</v>
      </c>
      <c r="E45" s="16" t="s">
        <v>17</v>
      </c>
      <c r="F45" s="17" t="s">
        <v>18</v>
      </c>
      <c r="G45" s="16" t="s">
        <v>19</v>
      </c>
      <c r="H45" s="16" t="s">
        <v>20</v>
      </c>
      <c r="I45" s="16" t="s">
        <v>21</v>
      </c>
      <c r="J45" s="16" t="s">
        <v>22</v>
      </c>
      <c r="K45" s="4"/>
      <c r="L45" s="4"/>
    </row>
    <row r="46" customFormat="false" ht="17" hidden="false" customHeight="true" outlineLevel="0" collapsed="false">
      <c r="A46" s="67" t="s">
        <v>74</v>
      </c>
      <c r="B46" s="67"/>
      <c r="C46" s="68" t="s">
        <v>75</v>
      </c>
      <c r="D46" s="21" t="s">
        <v>76</v>
      </c>
      <c r="E46" s="22" t="s">
        <v>77</v>
      </c>
      <c r="F46" s="69" t="n">
        <v>70</v>
      </c>
      <c r="G46" s="70" t="n">
        <v>70</v>
      </c>
      <c r="H46" s="70" t="n">
        <v>70</v>
      </c>
      <c r="I46" s="71" t="n">
        <f aca="false">100-ROUND(((G46/F46)*100),2)</f>
        <v>0</v>
      </c>
      <c r="J46" s="71" t="n">
        <f aca="false">100-ROUND(((H46/F46)*100),2)</f>
        <v>0</v>
      </c>
    </row>
    <row r="47" customFormat="false" ht="17" hidden="false" customHeight="true" outlineLevel="0" collapsed="false">
      <c r="A47" s="67"/>
      <c r="B47" s="67"/>
      <c r="C47" s="68"/>
      <c r="D47" s="21" t="s">
        <v>25</v>
      </c>
      <c r="E47" s="22" t="s">
        <v>78</v>
      </c>
      <c r="F47" s="69" t="n">
        <v>15</v>
      </c>
      <c r="G47" s="70" t="n">
        <v>15</v>
      </c>
      <c r="H47" s="70" t="n">
        <v>15</v>
      </c>
      <c r="I47" s="71" t="n">
        <f aca="false">100-ROUND(((G47/F47)*100),2)</f>
        <v>0</v>
      </c>
      <c r="J47" s="71" t="n">
        <f aca="false">100-ROUND(((H47/F47)*100),2)</f>
        <v>0</v>
      </c>
    </row>
    <row r="48" customFormat="false" ht="17" hidden="false" customHeight="true" outlineLevel="0" collapsed="false">
      <c r="A48" s="67"/>
      <c r="B48" s="67"/>
      <c r="C48" s="68"/>
      <c r="D48" s="21" t="s">
        <v>27</v>
      </c>
      <c r="E48" s="22" t="s">
        <v>79</v>
      </c>
      <c r="F48" s="69" t="n">
        <v>20</v>
      </c>
      <c r="G48" s="70" t="n">
        <v>20</v>
      </c>
      <c r="H48" s="70" t="n">
        <v>20</v>
      </c>
      <c r="I48" s="71" t="n">
        <f aca="false">100-ROUND(((G48/F48)*100),2)</f>
        <v>0</v>
      </c>
      <c r="J48" s="71" t="n">
        <f aca="false">100-ROUND(((H48/F48)*100),2)</f>
        <v>0</v>
      </c>
    </row>
    <row r="49" customFormat="false" ht="17" hidden="false" customHeight="true" outlineLevel="0" collapsed="false">
      <c r="A49" s="67"/>
      <c r="B49" s="67"/>
      <c r="C49" s="68"/>
      <c r="D49" s="21" t="s">
        <v>80</v>
      </c>
      <c r="E49" s="22" t="s">
        <v>81</v>
      </c>
      <c r="F49" s="69" t="n">
        <v>100</v>
      </c>
      <c r="G49" s="70" t="n">
        <v>100</v>
      </c>
      <c r="H49" s="70" t="n">
        <v>100</v>
      </c>
      <c r="I49" s="71" t="n">
        <f aca="false">100-ROUND(((G49/F49)*100),2)</f>
        <v>0</v>
      </c>
      <c r="J49" s="71" t="n">
        <f aca="false">100-ROUND(((H49/F49)*100),2)</f>
        <v>0</v>
      </c>
    </row>
    <row r="50" customFormat="false" ht="17" hidden="false" customHeight="true" outlineLevel="0" collapsed="false">
      <c r="A50" s="67"/>
      <c r="B50" s="67"/>
      <c r="C50" s="68" t="s">
        <v>82</v>
      </c>
      <c r="D50" s="21" t="s">
        <v>25</v>
      </c>
      <c r="E50" s="22" t="s">
        <v>83</v>
      </c>
      <c r="F50" s="69" t="n">
        <v>50</v>
      </c>
      <c r="G50" s="70" t="n">
        <v>50</v>
      </c>
      <c r="H50" s="70" t="n">
        <v>50</v>
      </c>
      <c r="I50" s="71" t="n">
        <f aca="false">100-ROUND(((G50/F50)*100),2)</f>
        <v>0</v>
      </c>
      <c r="J50" s="71" t="n">
        <f aca="false">100-ROUND(((H50/F50)*100),2)</f>
        <v>0</v>
      </c>
    </row>
    <row r="51" customFormat="false" ht="17" hidden="false" customHeight="true" outlineLevel="0" collapsed="false">
      <c r="A51" s="67"/>
      <c r="B51" s="67"/>
      <c r="C51" s="68" t="s">
        <v>84</v>
      </c>
      <c r="D51" s="21" t="s">
        <v>25</v>
      </c>
      <c r="E51" s="22" t="s">
        <v>85</v>
      </c>
      <c r="F51" s="69" t="n">
        <v>80</v>
      </c>
      <c r="G51" s="70" t="n">
        <v>80</v>
      </c>
      <c r="H51" s="70" t="n">
        <v>80</v>
      </c>
      <c r="I51" s="71" t="n">
        <f aca="false">100-ROUND(((G51/F51)*100),2)</f>
        <v>0</v>
      </c>
      <c r="J51" s="71" t="n">
        <f aca="false">100-ROUND(((H51/F51)*100),2)</f>
        <v>0</v>
      </c>
    </row>
    <row r="52" customFormat="false" ht="17" hidden="false" customHeight="true" outlineLevel="0" collapsed="false">
      <c r="A52" s="72"/>
      <c r="B52" s="72"/>
      <c r="C52" s="73" t="s">
        <v>86</v>
      </c>
      <c r="D52" s="73"/>
      <c r="E52" s="73"/>
      <c r="F52" s="73"/>
      <c r="G52" s="73"/>
      <c r="H52" s="73"/>
      <c r="I52" s="71" t="n">
        <f aca="false">(I46+I47+I48+I49+I50+I51)/6</f>
        <v>0</v>
      </c>
      <c r="J52" s="71" t="n">
        <f aca="false">(J46+J47+J48+J49+J50+J51)/6</f>
        <v>0</v>
      </c>
    </row>
    <row r="53" customFormat="false" ht="17" hidden="false" customHeight="true" outlineLevel="0" collapsed="false">
      <c r="A53" s="74"/>
      <c r="B53" s="74"/>
      <c r="C53" s="75" t="s">
        <v>87</v>
      </c>
      <c r="D53" s="75"/>
      <c r="E53" s="75"/>
      <c r="F53" s="75"/>
      <c r="G53" s="75"/>
      <c r="H53" s="75"/>
      <c r="I53" s="71" t="n">
        <f aca="false">ROUND(I52*30/55, 2)</f>
        <v>0</v>
      </c>
      <c r="J53" s="71" t="n">
        <f aca="false">ROUND(J52*30/55, 2)</f>
        <v>0</v>
      </c>
    </row>
    <row r="54" customFormat="false" ht="17" hidden="false" customHeight="true" outlineLevel="0" collapsed="false">
      <c r="A54" s="72" t="s">
        <v>88</v>
      </c>
      <c r="B54" s="72"/>
      <c r="C54" s="76" t="s">
        <v>89</v>
      </c>
      <c r="D54" s="21" t="s">
        <v>25</v>
      </c>
      <c r="E54" s="22" t="s">
        <v>90</v>
      </c>
      <c r="F54" s="69" t="n">
        <v>90</v>
      </c>
      <c r="G54" s="70" t="n">
        <v>90</v>
      </c>
      <c r="H54" s="70" t="n">
        <v>90</v>
      </c>
      <c r="I54" s="71" t="n">
        <f aca="false">100-ROUND(((G54/F54)*100),2)</f>
        <v>0</v>
      </c>
      <c r="J54" s="71" t="n">
        <f aca="false">100-ROUND(((H54/F54)*100),2)</f>
        <v>0</v>
      </c>
    </row>
    <row r="55" customFormat="false" ht="17" hidden="false" customHeight="true" outlineLevel="0" collapsed="false">
      <c r="A55" s="72"/>
      <c r="B55" s="72"/>
      <c r="C55" s="76"/>
      <c r="D55" s="21" t="s">
        <v>27</v>
      </c>
      <c r="E55" s="22" t="s">
        <v>91</v>
      </c>
      <c r="F55" s="69" t="n">
        <v>30</v>
      </c>
      <c r="G55" s="70" t="n">
        <v>30</v>
      </c>
      <c r="H55" s="70" t="n">
        <v>30</v>
      </c>
      <c r="I55" s="71" t="n">
        <f aca="false">100-ROUND(((G55/F55)*100),2)</f>
        <v>0</v>
      </c>
      <c r="J55" s="71" t="n">
        <f aca="false">100-ROUND(((H55/F55)*100),2)</f>
        <v>0</v>
      </c>
    </row>
    <row r="56" customFormat="false" ht="17" hidden="false" customHeight="true" outlineLevel="0" collapsed="false">
      <c r="A56" s="72"/>
      <c r="B56" s="72"/>
      <c r="C56" s="76" t="s">
        <v>92</v>
      </c>
      <c r="D56" s="21" t="s">
        <v>25</v>
      </c>
      <c r="E56" s="22" t="s">
        <v>93</v>
      </c>
      <c r="F56" s="69" t="n">
        <v>90</v>
      </c>
      <c r="G56" s="70" t="n">
        <v>90</v>
      </c>
      <c r="H56" s="70" t="n">
        <v>90</v>
      </c>
      <c r="I56" s="71" t="n">
        <f aca="false">100-ROUND(((G56/F56)*100),2)</f>
        <v>0</v>
      </c>
      <c r="J56" s="71" t="n">
        <f aca="false">100-ROUND(((H56/F56)*100),2)</f>
        <v>0</v>
      </c>
    </row>
    <row r="57" customFormat="false" ht="17" hidden="false" customHeight="true" outlineLevel="0" collapsed="false">
      <c r="A57" s="72"/>
      <c r="B57" s="72"/>
      <c r="C57" s="76" t="s">
        <v>94</v>
      </c>
      <c r="D57" s="21" t="s">
        <v>25</v>
      </c>
      <c r="E57" s="22" t="s">
        <v>95</v>
      </c>
      <c r="F57" s="69" t="n">
        <v>90</v>
      </c>
      <c r="G57" s="70" t="n">
        <v>90</v>
      </c>
      <c r="H57" s="70" t="n">
        <v>90</v>
      </c>
      <c r="I57" s="71" t="n">
        <f aca="false">100-ROUND(((G57/F57)*100),2)</f>
        <v>0</v>
      </c>
      <c r="J57" s="71" t="n">
        <f aca="false">100-ROUND(((H57/F57)*100),2)</f>
        <v>0</v>
      </c>
    </row>
    <row r="58" customFormat="false" ht="17" hidden="false" customHeight="true" outlineLevel="0" collapsed="false">
      <c r="A58" s="72"/>
      <c r="B58" s="72"/>
      <c r="C58" s="76"/>
      <c r="D58" s="21" t="s">
        <v>96</v>
      </c>
      <c r="E58" s="22" t="s">
        <v>97</v>
      </c>
      <c r="F58" s="69" t="n">
        <v>10</v>
      </c>
      <c r="G58" s="70" t="n">
        <v>10</v>
      </c>
      <c r="H58" s="70" t="n">
        <v>10</v>
      </c>
      <c r="I58" s="71" t="n">
        <f aca="false">100-ROUND(((G58/F58)*100),2)</f>
        <v>0</v>
      </c>
      <c r="J58" s="71" t="n">
        <f aca="false">100-ROUND(((H58/F58)*100),2)</f>
        <v>0</v>
      </c>
    </row>
    <row r="59" customFormat="false" ht="17" hidden="false" customHeight="true" outlineLevel="0" collapsed="false">
      <c r="A59" s="72"/>
      <c r="B59" s="72"/>
      <c r="C59" s="77" t="s">
        <v>98</v>
      </c>
      <c r="D59" s="77"/>
      <c r="E59" s="77"/>
      <c r="F59" s="77"/>
      <c r="G59" s="77"/>
      <c r="H59" s="77"/>
      <c r="I59" s="71" t="n">
        <f aca="false">(I54+I55+I56+I57+I58) /5</f>
        <v>0</v>
      </c>
      <c r="J59" s="71" t="n">
        <f aca="false">(J54+J55+J56+J57+J58) /5</f>
        <v>0</v>
      </c>
    </row>
    <row r="60" customFormat="false" ht="17" hidden="false" customHeight="true" outlineLevel="0" collapsed="false">
      <c r="A60" s="74"/>
      <c r="B60" s="74"/>
      <c r="C60" s="78" t="s">
        <v>99</v>
      </c>
      <c r="D60" s="78"/>
      <c r="E60" s="78"/>
      <c r="F60" s="78"/>
      <c r="G60" s="78"/>
      <c r="H60" s="78"/>
      <c r="I60" s="71" t="n">
        <f aca="false">ROUND(I59*15/55, 2)</f>
        <v>0</v>
      </c>
      <c r="J60" s="71" t="n">
        <f aca="false">ROUND(J59*15/55, 2)</f>
        <v>0</v>
      </c>
    </row>
    <row r="61" customFormat="false" ht="17" hidden="false" customHeight="true" outlineLevel="0" collapsed="false">
      <c r="A61" s="72" t="s">
        <v>100</v>
      </c>
      <c r="B61" s="72"/>
      <c r="C61" s="79" t="s">
        <v>101</v>
      </c>
      <c r="D61" s="21" t="s">
        <v>25</v>
      </c>
      <c r="E61" s="22" t="s">
        <v>102</v>
      </c>
      <c r="F61" s="69" t="n">
        <v>90</v>
      </c>
      <c r="G61" s="70" t="n">
        <v>90</v>
      </c>
      <c r="H61" s="70" t="n">
        <v>90</v>
      </c>
      <c r="I61" s="71" t="n">
        <f aca="false">100-ROUND(((G61/F61)*100),2)</f>
        <v>0</v>
      </c>
      <c r="J61" s="71" t="n">
        <f aca="false">100-ROUND(((H61/F61)*100),2)</f>
        <v>0</v>
      </c>
    </row>
    <row r="62" customFormat="false" ht="17" hidden="false" customHeight="true" outlineLevel="0" collapsed="false">
      <c r="A62" s="72"/>
      <c r="B62" s="72"/>
      <c r="C62" s="79"/>
      <c r="D62" s="21" t="s">
        <v>27</v>
      </c>
      <c r="E62" s="22" t="s">
        <v>103</v>
      </c>
      <c r="F62" s="69" t="n">
        <v>30</v>
      </c>
      <c r="G62" s="70" t="n">
        <v>30</v>
      </c>
      <c r="H62" s="70" t="n">
        <v>30</v>
      </c>
      <c r="I62" s="71" t="n">
        <f aca="false">100-ROUND(((G62/F62)*100),2)</f>
        <v>0</v>
      </c>
      <c r="J62" s="71" t="n">
        <f aca="false">100-ROUND(((H62/F62)*100),2)</f>
        <v>0</v>
      </c>
    </row>
    <row r="63" customFormat="false" ht="17" hidden="false" customHeight="true" outlineLevel="0" collapsed="false">
      <c r="A63" s="72"/>
      <c r="B63" s="72"/>
      <c r="C63" s="79" t="s">
        <v>104</v>
      </c>
      <c r="D63" s="21" t="s">
        <v>25</v>
      </c>
      <c r="E63" s="22" t="s">
        <v>105</v>
      </c>
      <c r="F63" s="69" t="n">
        <v>90</v>
      </c>
      <c r="G63" s="70" t="n">
        <v>90</v>
      </c>
      <c r="H63" s="70" t="n">
        <v>90</v>
      </c>
      <c r="I63" s="71" t="n">
        <f aca="false">100-ROUND(((G63/F63)*100),2)</f>
        <v>0</v>
      </c>
      <c r="J63" s="71" t="n">
        <f aca="false">100-ROUND(((H63/F63)*100),2)</f>
        <v>0</v>
      </c>
    </row>
    <row r="64" customFormat="false" ht="17" hidden="false" customHeight="true" outlineLevel="0" collapsed="false">
      <c r="A64" s="72"/>
      <c r="B64" s="72"/>
      <c r="C64" s="79" t="s">
        <v>106</v>
      </c>
      <c r="D64" s="21" t="s">
        <v>25</v>
      </c>
      <c r="E64" s="22" t="s">
        <v>107</v>
      </c>
      <c r="F64" s="69" t="n">
        <v>90</v>
      </c>
      <c r="G64" s="70" t="n">
        <v>90</v>
      </c>
      <c r="H64" s="70" t="n">
        <v>90</v>
      </c>
      <c r="I64" s="71" t="n">
        <f aca="false">100-ROUND(((G64/F64)*100),2)</f>
        <v>0</v>
      </c>
      <c r="J64" s="71" t="n">
        <f aca="false">100-ROUND(((H64/F64)*100),2)</f>
        <v>0</v>
      </c>
    </row>
    <row r="65" customFormat="false" ht="17" hidden="false" customHeight="true" outlineLevel="0" collapsed="false">
      <c r="A65" s="72"/>
      <c r="B65" s="72"/>
      <c r="C65" s="79"/>
      <c r="D65" s="21" t="s">
        <v>96</v>
      </c>
      <c r="E65" s="22" t="s">
        <v>108</v>
      </c>
      <c r="F65" s="69" t="n">
        <v>10</v>
      </c>
      <c r="G65" s="70" t="n">
        <v>10</v>
      </c>
      <c r="H65" s="70" t="n">
        <v>10</v>
      </c>
      <c r="I65" s="71" t="n">
        <f aca="false">100-ROUND(((G65/F65)*100),2)</f>
        <v>0</v>
      </c>
      <c r="J65" s="71" t="n">
        <f aca="false">100-ROUND(((H65/F65)*100),2)</f>
        <v>0</v>
      </c>
    </row>
    <row r="66" customFormat="false" ht="17" hidden="false" customHeight="true" outlineLevel="0" collapsed="false">
      <c r="A66" s="72"/>
      <c r="B66" s="72"/>
      <c r="C66" s="73" t="s">
        <v>109</v>
      </c>
      <c r="D66" s="73"/>
      <c r="E66" s="73"/>
      <c r="F66" s="73"/>
      <c r="G66" s="73"/>
      <c r="H66" s="73"/>
      <c r="I66" s="71" t="n">
        <f aca="false">(I61+I62+I63+I64+I65) /5</f>
        <v>0</v>
      </c>
      <c r="J66" s="71" t="n">
        <f aca="false">(J61+J62+J63+J64+J65) /5</f>
        <v>0</v>
      </c>
    </row>
    <row r="67" customFormat="false" ht="17" hidden="false" customHeight="true" outlineLevel="0" collapsed="false">
      <c r="A67" s="74"/>
      <c r="B67" s="74"/>
      <c r="C67" s="75" t="s">
        <v>110</v>
      </c>
      <c r="D67" s="75"/>
      <c r="E67" s="75"/>
      <c r="F67" s="75"/>
      <c r="G67" s="75"/>
      <c r="H67" s="75"/>
      <c r="I67" s="71" t="n">
        <f aca="false">ROUND(I66*5/55, 2)</f>
        <v>0</v>
      </c>
      <c r="J67" s="71" t="n">
        <f aca="false">ROUND(J66*5/55, 2)</f>
        <v>0</v>
      </c>
    </row>
    <row r="68" customFormat="false" ht="17" hidden="false" customHeight="true" outlineLevel="0" collapsed="false">
      <c r="A68" s="72" t="s">
        <v>111</v>
      </c>
      <c r="B68" s="72"/>
      <c r="C68" s="80" t="s">
        <v>112</v>
      </c>
      <c r="D68" s="21" t="s">
        <v>25</v>
      </c>
      <c r="E68" s="22" t="s">
        <v>113</v>
      </c>
      <c r="F68" s="69" t="n">
        <v>90</v>
      </c>
      <c r="G68" s="70" t="n">
        <v>90</v>
      </c>
      <c r="H68" s="70" t="n">
        <v>90</v>
      </c>
      <c r="I68" s="71" t="n">
        <f aca="false">100-ROUND(((G68/F68)*100),2)</f>
        <v>0</v>
      </c>
      <c r="J68" s="71" t="n">
        <f aca="false">100-ROUND(((H68/F68)*100),2)</f>
        <v>0</v>
      </c>
    </row>
    <row r="69" customFormat="false" ht="17" hidden="false" customHeight="true" outlineLevel="0" collapsed="false">
      <c r="A69" s="72"/>
      <c r="B69" s="72"/>
      <c r="C69" s="80"/>
      <c r="D69" s="21" t="s">
        <v>27</v>
      </c>
      <c r="E69" s="22" t="s">
        <v>114</v>
      </c>
      <c r="F69" s="69" t="n">
        <v>30</v>
      </c>
      <c r="G69" s="70" t="n">
        <v>30</v>
      </c>
      <c r="H69" s="70" t="n">
        <v>30</v>
      </c>
      <c r="I69" s="71" t="n">
        <f aca="false">100-ROUND(((G69/F69)*100),2)</f>
        <v>0</v>
      </c>
      <c r="J69" s="71" t="n">
        <f aca="false">100-ROUND(((H69/F69)*100),2)</f>
        <v>0</v>
      </c>
    </row>
    <row r="70" customFormat="false" ht="17" hidden="false" customHeight="true" outlineLevel="0" collapsed="false">
      <c r="A70" s="72"/>
      <c r="B70" s="72"/>
      <c r="C70" s="81" t="s">
        <v>115</v>
      </c>
      <c r="D70" s="21" t="s">
        <v>25</v>
      </c>
      <c r="E70" s="22" t="s">
        <v>116</v>
      </c>
      <c r="F70" s="69" t="n">
        <v>90</v>
      </c>
      <c r="G70" s="70" t="n">
        <v>90</v>
      </c>
      <c r="H70" s="70" t="n">
        <v>90</v>
      </c>
      <c r="I70" s="71" t="n">
        <f aca="false">100-ROUND(((G70/F70)*100),2)</f>
        <v>0</v>
      </c>
      <c r="J70" s="71" t="n">
        <f aca="false">100-ROUND(((H70/F70)*100),2)</f>
        <v>0</v>
      </c>
    </row>
    <row r="71" customFormat="false" ht="17" hidden="false" customHeight="true" outlineLevel="0" collapsed="false">
      <c r="A71" s="72"/>
      <c r="B71" s="72"/>
      <c r="C71" s="81" t="s">
        <v>117</v>
      </c>
      <c r="D71" s="21" t="s">
        <v>25</v>
      </c>
      <c r="E71" s="22" t="s">
        <v>118</v>
      </c>
      <c r="F71" s="69" t="n">
        <v>90</v>
      </c>
      <c r="G71" s="70" t="n">
        <v>90</v>
      </c>
      <c r="H71" s="70" t="n">
        <v>90</v>
      </c>
      <c r="I71" s="71" t="n">
        <f aca="false">100-ROUND(((G71/F71)*100),2)</f>
        <v>0</v>
      </c>
      <c r="J71" s="71" t="n">
        <f aca="false">100-ROUND(((H71/F71)*100),2)</f>
        <v>0</v>
      </c>
    </row>
    <row r="72" customFormat="false" ht="17" hidden="false" customHeight="true" outlineLevel="0" collapsed="false">
      <c r="A72" s="72"/>
      <c r="B72" s="72"/>
      <c r="C72" s="81"/>
      <c r="D72" s="21" t="s">
        <v>96</v>
      </c>
      <c r="E72" s="22" t="s">
        <v>119</v>
      </c>
      <c r="F72" s="69" t="n">
        <v>10</v>
      </c>
      <c r="G72" s="70" t="n">
        <v>10</v>
      </c>
      <c r="H72" s="70" t="n">
        <v>10</v>
      </c>
      <c r="I72" s="71" t="n">
        <f aca="false">100-ROUND(((G72/F72)*100),2)</f>
        <v>0</v>
      </c>
      <c r="J72" s="71" t="n">
        <f aca="false">100-ROUND(((H72/F72)*100),2)</f>
        <v>0</v>
      </c>
    </row>
    <row r="73" customFormat="false" ht="17" hidden="false" customHeight="true" outlineLevel="0" collapsed="false">
      <c r="A73" s="72"/>
      <c r="B73" s="72"/>
      <c r="C73" s="77" t="s">
        <v>120</v>
      </c>
      <c r="D73" s="77"/>
      <c r="E73" s="77"/>
      <c r="F73" s="77"/>
      <c r="G73" s="77"/>
      <c r="H73" s="77"/>
      <c r="I73" s="71" t="n">
        <f aca="false">(I68+I69+I70+I71+I72) /5</f>
        <v>0</v>
      </c>
      <c r="J73" s="71" t="n">
        <f aca="false">(J68+J69+J70+J71+J72) /5</f>
        <v>0</v>
      </c>
    </row>
    <row r="74" customFormat="false" ht="17" hidden="false" customHeight="true" outlineLevel="0" collapsed="false">
      <c r="A74" s="74"/>
      <c r="B74" s="74"/>
      <c r="C74" s="78" t="s">
        <v>121</v>
      </c>
      <c r="D74" s="78"/>
      <c r="E74" s="78"/>
      <c r="F74" s="78"/>
      <c r="G74" s="78"/>
      <c r="H74" s="78"/>
      <c r="I74" s="71" t="n">
        <f aca="false">ROUND(I73*3/55, 2)</f>
        <v>0</v>
      </c>
      <c r="J74" s="71" t="n">
        <f aca="false">ROUND(J73*3/55, 2)</f>
        <v>0</v>
      </c>
    </row>
    <row r="75" customFormat="false" ht="17" hidden="false" customHeight="true" outlineLevel="0" collapsed="false">
      <c r="A75" s="72" t="s">
        <v>122</v>
      </c>
      <c r="B75" s="72"/>
      <c r="C75" s="79" t="s">
        <v>123</v>
      </c>
      <c r="D75" s="21" t="s">
        <v>25</v>
      </c>
      <c r="E75" s="22" t="s">
        <v>124</v>
      </c>
      <c r="F75" s="69" t="n">
        <v>90</v>
      </c>
      <c r="G75" s="70" t="n">
        <v>90</v>
      </c>
      <c r="H75" s="70" t="n">
        <v>90</v>
      </c>
      <c r="I75" s="71" t="n">
        <f aca="false">100-ROUND(((G75/F75)*100),2)</f>
        <v>0</v>
      </c>
      <c r="J75" s="71" t="n">
        <f aca="false">100-ROUND(((H75/F75)*100),2)</f>
        <v>0</v>
      </c>
    </row>
    <row r="76" customFormat="false" ht="17" hidden="false" customHeight="true" outlineLevel="0" collapsed="false">
      <c r="A76" s="72"/>
      <c r="B76" s="72"/>
      <c r="C76" s="79"/>
      <c r="D76" s="21" t="s">
        <v>27</v>
      </c>
      <c r="E76" s="22" t="s">
        <v>125</v>
      </c>
      <c r="F76" s="69" t="n">
        <v>30</v>
      </c>
      <c r="G76" s="70" t="n">
        <v>30</v>
      </c>
      <c r="H76" s="70" t="n">
        <v>30</v>
      </c>
      <c r="I76" s="71" t="n">
        <f aca="false">100-ROUND(((G76/F76)*100),2)</f>
        <v>0</v>
      </c>
      <c r="J76" s="71" t="n">
        <f aca="false">100-ROUND(((H76/F76)*100),2)</f>
        <v>0</v>
      </c>
    </row>
    <row r="77" customFormat="false" ht="17" hidden="false" customHeight="true" outlineLevel="0" collapsed="false">
      <c r="A77" s="72"/>
      <c r="B77" s="72"/>
      <c r="C77" s="79" t="s">
        <v>126</v>
      </c>
      <c r="D77" s="21" t="s">
        <v>127</v>
      </c>
      <c r="E77" s="22" t="s">
        <v>128</v>
      </c>
      <c r="F77" s="69" t="n">
        <v>90</v>
      </c>
      <c r="G77" s="70" t="n">
        <v>90</v>
      </c>
      <c r="H77" s="70" t="n">
        <v>90</v>
      </c>
      <c r="I77" s="71" t="n">
        <f aca="false">100-ROUND(((G77/F77)*100),2)</f>
        <v>0</v>
      </c>
      <c r="J77" s="71" t="n">
        <f aca="false">100-ROUND(((H77/F77)*100),2)</f>
        <v>0</v>
      </c>
    </row>
    <row r="78" customFormat="false" ht="17" hidden="false" customHeight="true" outlineLevel="0" collapsed="false">
      <c r="A78" s="72"/>
      <c r="B78" s="72"/>
      <c r="C78" s="79" t="s">
        <v>129</v>
      </c>
      <c r="D78" s="21" t="s">
        <v>25</v>
      </c>
      <c r="E78" s="22" t="s">
        <v>130</v>
      </c>
      <c r="F78" s="69" t="n">
        <v>90</v>
      </c>
      <c r="G78" s="70" t="n">
        <v>90</v>
      </c>
      <c r="H78" s="70" t="n">
        <v>90</v>
      </c>
      <c r="I78" s="71" t="n">
        <f aca="false">100-ROUND(((G78/F78)*100),2)</f>
        <v>0</v>
      </c>
      <c r="J78" s="71" t="n">
        <f aca="false">100-ROUND(((H78/F78)*100),2)</f>
        <v>0</v>
      </c>
    </row>
    <row r="79" customFormat="false" ht="17" hidden="false" customHeight="true" outlineLevel="0" collapsed="false">
      <c r="A79" s="72"/>
      <c r="B79" s="72"/>
      <c r="C79" s="79"/>
      <c r="D79" s="21" t="s">
        <v>96</v>
      </c>
      <c r="E79" s="22" t="s">
        <v>131</v>
      </c>
      <c r="F79" s="69" t="n">
        <v>10</v>
      </c>
      <c r="G79" s="70" t="n">
        <v>10</v>
      </c>
      <c r="H79" s="70" t="n">
        <v>10</v>
      </c>
      <c r="I79" s="71" t="n">
        <f aca="false">100-ROUND(((G79/F79)*100),2)</f>
        <v>0</v>
      </c>
      <c r="J79" s="71" t="n">
        <f aca="false">100-ROUND(((H79/F79)*100),2)</f>
        <v>0</v>
      </c>
    </row>
    <row r="80" customFormat="false" ht="17" hidden="false" customHeight="true" outlineLevel="0" collapsed="false">
      <c r="A80" s="72"/>
      <c r="B80" s="72"/>
      <c r="C80" s="73" t="s">
        <v>132</v>
      </c>
      <c r="D80" s="73"/>
      <c r="E80" s="73"/>
      <c r="F80" s="73"/>
      <c r="G80" s="73"/>
      <c r="H80" s="73"/>
      <c r="I80" s="71" t="n">
        <f aca="false">(I75+I76+I77+I78+I79) /5</f>
        <v>0</v>
      </c>
      <c r="J80" s="71" t="n">
        <f aca="false">(J75+J76+J77+J78+J79) /5</f>
        <v>0</v>
      </c>
    </row>
    <row r="81" customFormat="false" ht="17" hidden="false" customHeight="true" outlineLevel="0" collapsed="false">
      <c r="A81" s="74"/>
      <c r="B81" s="74"/>
      <c r="C81" s="75" t="s">
        <v>133</v>
      </c>
      <c r="D81" s="75"/>
      <c r="E81" s="75"/>
      <c r="F81" s="75"/>
      <c r="G81" s="75"/>
      <c r="H81" s="75"/>
      <c r="I81" s="71" t="n">
        <f aca="false">ROUND(I80*2/55, 2)</f>
        <v>0</v>
      </c>
      <c r="J81" s="71" t="n">
        <f aca="false">ROUND(J80*2/55, 2)</f>
        <v>0</v>
      </c>
    </row>
    <row r="82" customFormat="false" ht="22.35" hidden="false" customHeight="true" outlineLevel="0" collapsed="false">
      <c r="A82" s="72"/>
      <c r="B82" s="82" t="s">
        <v>134</v>
      </c>
      <c r="C82" s="82"/>
      <c r="D82" s="82"/>
      <c r="E82" s="82"/>
      <c r="F82" s="82"/>
      <c r="G82" s="82"/>
      <c r="H82" s="82"/>
      <c r="I82" s="83" t="n">
        <f aca="false">I53+I60+I67+I74+I81</f>
        <v>0</v>
      </c>
      <c r="J82" s="83" t="n">
        <f aca="false">J53+J60+J67+J74+J81</f>
        <v>0</v>
      </c>
    </row>
    <row r="83" customFormat="false" ht="16.95" hidden="false" customHeight="true" outlineLevel="0" collapsed="false">
      <c r="A83" s="72"/>
      <c r="B83" s="72"/>
      <c r="C83" s="84" t="s">
        <v>48</v>
      </c>
      <c r="D83" s="84"/>
      <c r="E83" s="84"/>
      <c r="F83" s="84"/>
      <c r="G83" s="84"/>
      <c r="H83" s="84"/>
      <c r="I83" s="85" t="str">
        <f aca="false">IF(I82&lt;1,"NA",IF(I82&lt;33.33,"Mild",IF(I82&lt;66.66,"Moderate","Severe")))</f>
        <v>NA</v>
      </c>
      <c r="J83" s="85" t="str">
        <f aca="false">IF(J82&lt;1,"NA",IF(J82&lt;33.33,"Mild",IF(J82&lt;66.66,"Moderate","Severe")))</f>
        <v>NA</v>
      </c>
    </row>
    <row r="84" customFormat="false" ht="16.95" hidden="false" customHeight="true" outlineLevel="0" collapsed="false">
      <c r="A84" s="72"/>
      <c r="B84" s="72"/>
      <c r="C84" s="86" t="s">
        <v>135</v>
      </c>
      <c r="D84" s="86"/>
      <c r="E84" s="86"/>
      <c r="F84" s="86"/>
      <c r="G84" s="86"/>
      <c r="H84" s="86"/>
      <c r="I84" s="83" t="n">
        <f aca="false">ROUND(I82*0.4,2)</f>
        <v>0</v>
      </c>
      <c r="J84" s="83" t="n">
        <f aca="false">ROUND(J82*0.4,2)</f>
        <v>0</v>
      </c>
    </row>
    <row r="85" customFormat="false" ht="35.05" hidden="false" customHeight="true" outlineLevel="0" collapsed="false">
      <c r="A85" s="87" t="s">
        <v>136</v>
      </c>
      <c r="B85" s="87"/>
      <c r="C85" s="87"/>
      <c r="D85" s="87"/>
      <c r="E85" s="87"/>
      <c r="F85" s="87"/>
      <c r="G85" s="87"/>
      <c r="H85" s="87"/>
      <c r="I85" s="88" t="n">
        <f aca="false">I16+I22+I29+I84</f>
        <v>0</v>
      </c>
      <c r="J85" s="88" t="n">
        <f aca="false">J16+J22+J29+J84</f>
        <v>0</v>
      </c>
    </row>
    <row r="86" s="90" customFormat="true" ht="12.75" hidden="false" customHeight="true" outlineLevel="0" collapsed="false">
      <c r="A86" s="89" t="s">
        <v>60</v>
      </c>
      <c r="B86" s="89"/>
      <c r="C86" s="89"/>
      <c r="D86" s="89"/>
      <c r="E86" s="89"/>
      <c r="F86" s="89"/>
      <c r="G86" s="89"/>
      <c r="H86" s="89"/>
      <c r="I86" s="89"/>
      <c r="J86" s="89"/>
    </row>
    <row r="87" customFormat="false" ht="12.75" hidden="false" customHeight="true" outlineLevel="0" collapsed="false">
      <c r="A87" s="89" t="s">
        <v>137</v>
      </c>
      <c r="B87" s="89"/>
      <c r="C87" s="89"/>
      <c r="D87" s="89"/>
      <c r="E87" s="89"/>
      <c r="F87" s="89"/>
      <c r="G87" s="89"/>
      <c r="H87" s="89"/>
      <c r="I87" s="91" t="s">
        <v>138</v>
      </c>
      <c r="J87" s="91"/>
    </row>
    <row r="88" customFormat="false" ht="12.6" hidden="false" customHeight="true" outlineLevel="0" collapsed="false">
      <c r="A88" s="57" t="s">
        <v>62</v>
      </c>
      <c r="B88" s="58"/>
      <c r="C88" s="58"/>
      <c r="D88" s="58"/>
      <c r="E88" s="58"/>
      <c r="F88" s="58"/>
      <c r="G88" s="58"/>
      <c r="H88" s="58"/>
      <c r="I88" s="59" t="s">
        <v>139</v>
      </c>
      <c r="J88" s="59"/>
      <c r="K88" s="4"/>
      <c r="L88" s="4"/>
    </row>
    <row r="89" customFormat="false" ht="15" hidden="false" customHeight="true" outlineLevel="0" collapsed="false">
      <c r="A89" s="2" t="s">
        <v>1</v>
      </c>
      <c r="B89" s="2"/>
      <c r="C89" s="2"/>
      <c r="D89" s="2"/>
      <c r="E89" s="2"/>
      <c r="F89" s="2"/>
      <c r="G89" s="2"/>
      <c r="H89" s="2"/>
      <c r="I89" s="2"/>
      <c r="J89" s="2"/>
      <c r="K89" s="4"/>
      <c r="L89" s="4"/>
    </row>
    <row r="90" customFormat="false" ht="11.65" hidden="false" customHeight="true" outlineLevel="0" collapsed="false">
      <c r="A90" s="58"/>
      <c r="B90" s="5" t="s">
        <v>64</v>
      </c>
      <c r="C90" s="5"/>
      <c r="D90" s="5"/>
      <c r="E90" s="5"/>
      <c r="F90" s="58"/>
      <c r="G90" s="60"/>
      <c r="H90" s="7" t="s">
        <v>65</v>
      </c>
      <c r="I90" s="61" t="str">
        <f aca="false">I3</f>
        <v>Date Here</v>
      </c>
      <c r="J90" s="61"/>
      <c r="K90" s="4"/>
      <c r="L90" s="4"/>
    </row>
    <row r="91" customFormat="false" ht="16.5" hidden="false" customHeight="true" outlineLevel="0" collapsed="false">
      <c r="A91" s="7" t="s">
        <v>66</v>
      </c>
      <c r="B91" s="62" t="str">
        <f aca="false">B4</f>
        <v>Name Here</v>
      </c>
      <c r="C91" s="62"/>
      <c r="D91" s="62"/>
      <c r="E91" s="63"/>
      <c r="F91" s="9" t="s">
        <v>67</v>
      </c>
      <c r="G91" s="61" t="str">
        <f aca="false">G4</f>
        <v>Age here</v>
      </c>
      <c r="H91" s="9" t="s">
        <v>68</v>
      </c>
      <c r="I91" s="61" t="str">
        <f aca="false">I4</f>
        <v>Gender</v>
      </c>
      <c r="J91" s="64" t="n">
        <f aca="false">D238</f>
        <v>0</v>
      </c>
      <c r="K91" s="4"/>
      <c r="L91" s="4"/>
    </row>
    <row r="92" customFormat="false" ht="25.45" hidden="false" customHeight="true" outlineLevel="0" collapsed="false">
      <c r="A92" s="15" t="s">
        <v>140</v>
      </c>
      <c r="B92" s="15"/>
      <c r="C92" s="15"/>
      <c r="D92" s="15"/>
      <c r="E92" s="15"/>
      <c r="F92" s="15"/>
      <c r="G92" s="15"/>
      <c r="H92" s="15"/>
      <c r="I92" s="15"/>
      <c r="J92" s="15"/>
      <c r="K92" s="4"/>
      <c r="L92" s="4"/>
    </row>
    <row r="93" customFormat="false" ht="25.45" hidden="false" customHeight="true" outlineLevel="0" collapsed="false">
      <c r="A93" s="15" t="s">
        <v>13</v>
      </c>
      <c r="B93" s="15" t="s">
        <v>14</v>
      </c>
      <c r="C93" s="15" t="s">
        <v>15</v>
      </c>
      <c r="D93" s="16" t="s">
        <v>16</v>
      </c>
      <c r="E93" s="16" t="s">
        <v>17</v>
      </c>
      <c r="F93" s="17" t="s">
        <v>18</v>
      </c>
      <c r="G93" s="16" t="s">
        <v>19</v>
      </c>
      <c r="H93" s="16" t="s">
        <v>20</v>
      </c>
      <c r="I93" s="16" t="s">
        <v>21</v>
      </c>
      <c r="J93" s="16" t="s">
        <v>22</v>
      </c>
      <c r="K93" s="4"/>
      <c r="L93" s="4"/>
    </row>
    <row r="94" customFormat="false" ht="12.8" hidden="false" customHeight="true" outlineLevel="0" collapsed="false">
      <c r="A94" s="32" t="s">
        <v>141</v>
      </c>
      <c r="B94" s="32"/>
      <c r="C94" s="92" t="s">
        <v>142</v>
      </c>
      <c r="D94" s="93" t="s">
        <v>25</v>
      </c>
      <c r="E94" s="94" t="n">
        <v>40</v>
      </c>
      <c r="F94" s="95" t="n">
        <v>5</v>
      </c>
      <c r="G94" s="96" t="n">
        <v>5</v>
      </c>
      <c r="H94" s="96" t="n">
        <v>5</v>
      </c>
      <c r="I94" s="97" t="n">
        <f aca="false">100-ROUND(((G94/F94)*100),2)</f>
        <v>0</v>
      </c>
      <c r="J94" s="97" t="n">
        <f aca="false">100-ROUND(((H94/F94)*100),2)</f>
        <v>0</v>
      </c>
    </row>
    <row r="95" customFormat="false" ht="12.75" hidden="false" customHeight="true" outlineLevel="0" collapsed="false">
      <c r="A95" s="32"/>
      <c r="B95" s="32"/>
      <c r="C95" s="92"/>
      <c r="D95" s="93" t="s">
        <v>27</v>
      </c>
      <c r="E95" s="94" t="n">
        <v>41</v>
      </c>
      <c r="F95" s="95" t="n">
        <v>5</v>
      </c>
      <c r="G95" s="96" t="n">
        <v>5</v>
      </c>
      <c r="H95" s="96" t="n">
        <v>5</v>
      </c>
      <c r="I95" s="97" t="n">
        <f aca="false">100-ROUND(((G95/F95)*100),2)</f>
        <v>0</v>
      </c>
      <c r="J95" s="97" t="n">
        <f aca="false">100-ROUND(((H95/F95)*100),2)</f>
        <v>0</v>
      </c>
    </row>
    <row r="96" customFormat="false" ht="12.8" hidden="false" customHeight="false" outlineLevel="0" collapsed="false">
      <c r="A96" s="32"/>
      <c r="B96" s="32"/>
      <c r="C96" s="92"/>
      <c r="D96" s="93" t="s">
        <v>143</v>
      </c>
      <c r="E96" s="94" t="n">
        <v>42</v>
      </c>
      <c r="F96" s="95" t="n">
        <v>5</v>
      </c>
      <c r="G96" s="96" t="n">
        <v>5</v>
      </c>
      <c r="H96" s="96" t="n">
        <v>5</v>
      </c>
      <c r="I96" s="97" t="n">
        <f aca="false">100-ROUND(((G96/F96)*100),2)</f>
        <v>0</v>
      </c>
      <c r="J96" s="97" t="n">
        <f aca="false">100-ROUND(((H96/F96)*100),2)</f>
        <v>0</v>
      </c>
    </row>
    <row r="97" customFormat="false" ht="12.8" hidden="false" customHeight="false" outlineLevel="0" collapsed="false">
      <c r="A97" s="32"/>
      <c r="B97" s="32"/>
      <c r="C97" s="92"/>
      <c r="D97" s="93" t="s">
        <v>144</v>
      </c>
      <c r="E97" s="94" t="n">
        <v>43</v>
      </c>
      <c r="F97" s="95" t="n">
        <v>5</v>
      </c>
      <c r="G97" s="96" t="n">
        <v>5</v>
      </c>
      <c r="H97" s="96" t="n">
        <v>5</v>
      </c>
      <c r="I97" s="97" t="n">
        <f aca="false">100-ROUND(((G97/F97)*100),2)</f>
        <v>0</v>
      </c>
      <c r="J97" s="97" t="n">
        <f aca="false">100-ROUND(((H97/F97)*100),2)</f>
        <v>0</v>
      </c>
    </row>
    <row r="98" customFormat="false" ht="12.8" hidden="false" customHeight="false" outlineLevel="0" collapsed="false">
      <c r="A98" s="32"/>
      <c r="B98" s="32"/>
      <c r="C98" s="92"/>
      <c r="D98" s="93" t="s">
        <v>76</v>
      </c>
      <c r="E98" s="94" t="n">
        <v>44</v>
      </c>
      <c r="F98" s="95" t="n">
        <v>5</v>
      </c>
      <c r="G98" s="96" t="n">
        <v>5</v>
      </c>
      <c r="H98" s="96" t="n">
        <v>5</v>
      </c>
      <c r="I98" s="97" t="n">
        <f aca="false">100-ROUND(((G98/F98)*100),2)</f>
        <v>0</v>
      </c>
      <c r="J98" s="97" t="n">
        <f aca="false">100-ROUND(((H98/F98)*100),2)</f>
        <v>0</v>
      </c>
    </row>
    <row r="99" customFormat="false" ht="12.8" hidden="false" customHeight="false" outlineLevel="0" collapsed="false">
      <c r="A99" s="32"/>
      <c r="B99" s="32"/>
      <c r="C99" s="92"/>
      <c r="D99" s="93" t="s">
        <v>31</v>
      </c>
      <c r="E99" s="94" t="n">
        <v>45</v>
      </c>
      <c r="F99" s="95" t="n">
        <v>5</v>
      </c>
      <c r="G99" s="96" t="n">
        <v>5</v>
      </c>
      <c r="H99" s="96" t="n">
        <v>5</v>
      </c>
      <c r="I99" s="97" t="n">
        <f aca="false">100-ROUND(((G99/F99)*100),2)</f>
        <v>0</v>
      </c>
      <c r="J99" s="97" t="n">
        <f aca="false">100-ROUND(((H99/F99)*100),2)</f>
        <v>0</v>
      </c>
    </row>
    <row r="100" s="100" customFormat="true" ht="11.35" hidden="false" customHeight="true" outlineLevel="0" collapsed="false">
      <c r="A100" s="32"/>
      <c r="B100" s="32"/>
      <c r="C100" s="98" t="s">
        <v>145</v>
      </c>
      <c r="D100" s="98"/>
      <c r="E100" s="98"/>
      <c r="F100" s="98"/>
      <c r="G100" s="98"/>
      <c r="H100" s="98"/>
      <c r="I100" s="99" t="n">
        <f aca="false">ROUND(((I94+I95+I96+I97+I98+I99)/6),2)</f>
        <v>0</v>
      </c>
      <c r="J100" s="99" t="n">
        <f aca="false">ROUND(((J94+J95+J96+J97+J98+J99)/6),2)</f>
        <v>0</v>
      </c>
    </row>
    <row r="101" s="103" customFormat="true" ht="11.35" hidden="false" customHeight="true" outlineLevel="0" collapsed="false">
      <c r="A101" s="32"/>
      <c r="B101" s="32"/>
      <c r="C101" s="101"/>
      <c r="D101" s="101"/>
      <c r="E101" s="101"/>
      <c r="F101" s="101" t="s">
        <v>48</v>
      </c>
      <c r="G101" s="101"/>
      <c r="H101" s="101"/>
      <c r="I101" s="102" t="str">
        <f aca="false">IF(I100&lt;1,"NA",IF(I100&lt;33.33,"Mild",IF(I100&lt;66.66,"Moderate","Severe")))</f>
        <v>NA</v>
      </c>
      <c r="J101" s="102" t="str">
        <f aca="false">IF(J100&lt;1,"NA",IF(J100&lt;33.33,"Mild",IF(J100&lt;66.66,"Moderate","Severe")))</f>
        <v>NA</v>
      </c>
    </row>
    <row r="102" s="103" customFormat="true" ht="11.35" hidden="false" customHeight="true" outlineLevel="0" collapsed="false">
      <c r="A102" s="32"/>
      <c r="B102" s="32"/>
      <c r="C102" s="104" t="s">
        <v>146</v>
      </c>
      <c r="D102" s="104"/>
      <c r="E102" s="104"/>
      <c r="F102" s="104"/>
      <c r="G102" s="104"/>
      <c r="H102" s="104"/>
      <c r="I102" s="105" t="n">
        <f aca="false">ROUND(I100*0.3,2)</f>
        <v>0</v>
      </c>
      <c r="J102" s="105" t="n">
        <f aca="false">ROUND(J100*0.3,2)</f>
        <v>0</v>
      </c>
    </row>
    <row r="103" customFormat="false" ht="12.8" hidden="false" customHeight="false" outlineLevel="0" collapsed="false">
      <c r="A103" s="32" t="s">
        <v>147</v>
      </c>
      <c r="B103" s="32"/>
      <c r="C103" s="106" t="s">
        <v>148</v>
      </c>
      <c r="D103" s="107" t="s">
        <v>25</v>
      </c>
      <c r="E103" s="108" t="n">
        <v>46</v>
      </c>
      <c r="F103" s="95" t="n">
        <v>5</v>
      </c>
      <c r="G103" s="96" t="n">
        <v>5</v>
      </c>
      <c r="H103" s="96" t="n">
        <v>5</v>
      </c>
      <c r="I103" s="97" t="n">
        <f aca="false">100-ROUND(((G103/F103)*100),2)</f>
        <v>0</v>
      </c>
      <c r="J103" s="97" t="n">
        <f aca="false">100-ROUND(((H103/F103)*100),2)</f>
        <v>0</v>
      </c>
    </row>
    <row r="104" customFormat="false" ht="12.8" hidden="false" customHeight="false" outlineLevel="0" collapsed="false">
      <c r="A104" s="32"/>
      <c r="B104" s="32"/>
      <c r="C104" s="106"/>
      <c r="D104" s="107" t="s">
        <v>27</v>
      </c>
      <c r="E104" s="108" t="n">
        <v>47</v>
      </c>
      <c r="F104" s="95" t="n">
        <v>5</v>
      </c>
      <c r="G104" s="96" t="n">
        <v>5</v>
      </c>
      <c r="H104" s="96" t="n">
        <v>5</v>
      </c>
      <c r="I104" s="97" t="n">
        <f aca="false">100-ROUND(((G104/F104)*100),2)</f>
        <v>0</v>
      </c>
      <c r="J104" s="97" t="n">
        <f aca="false">100-ROUND(((H104/F104)*100),2)</f>
        <v>0</v>
      </c>
    </row>
    <row r="105" customFormat="false" ht="12.8" hidden="false" customHeight="false" outlineLevel="0" collapsed="false">
      <c r="A105" s="32"/>
      <c r="B105" s="32"/>
      <c r="C105" s="106"/>
      <c r="D105" s="107" t="s">
        <v>43</v>
      </c>
      <c r="E105" s="108" t="n">
        <v>48</v>
      </c>
      <c r="F105" s="95" t="n">
        <v>5</v>
      </c>
      <c r="G105" s="96" t="n">
        <v>5</v>
      </c>
      <c r="H105" s="96" t="n">
        <v>5</v>
      </c>
      <c r="I105" s="97" t="n">
        <f aca="false">100-ROUND(((G105/F105)*100),2)</f>
        <v>0</v>
      </c>
      <c r="J105" s="97" t="n">
        <f aca="false">100-ROUND(((H105/F105)*100),2)</f>
        <v>0</v>
      </c>
    </row>
    <row r="106" customFormat="false" ht="12.8" hidden="false" customHeight="false" outlineLevel="0" collapsed="false">
      <c r="A106" s="32"/>
      <c r="B106" s="32"/>
      <c r="C106" s="106"/>
      <c r="D106" s="107" t="s">
        <v>45</v>
      </c>
      <c r="E106" s="108" t="n">
        <v>48</v>
      </c>
      <c r="F106" s="95" t="n">
        <v>5</v>
      </c>
      <c r="G106" s="96" t="n">
        <v>5</v>
      </c>
      <c r="H106" s="96" t="n">
        <v>5</v>
      </c>
      <c r="I106" s="97" t="n">
        <f aca="false">100-ROUND(((G106/F106)*100),2)</f>
        <v>0</v>
      </c>
      <c r="J106" s="97" t="n">
        <f aca="false">100-ROUND(((H106/F106)*100),2)</f>
        <v>0</v>
      </c>
      <c r="M106" s="96"/>
      <c r="N106" s="96"/>
      <c r="O106" s="96"/>
    </row>
    <row r="107" s="111" customFormat="true" ht="11.35" hidden="false" customHeight="true" outlineLevel="0" collapsed="false">
      <c r="A107" s="32"/>
      <c r="B107" s="32"/>
      <c r="C107" s="109" t="s">
        <v>145</v>
      </c>
      <c r="D107" s="109"/>
      <c r="E107" s="109"/>
      <c r="F107" s="109"/>
      <c r="G107" s="109"/>
      <c r="H107" s="109"/>
      <c r="I107" s="110" t="n">
        <f aca="false">ROUND(((I103+I104+I105+I106)/4),2)</f>
        <v>0</v>
      </c>
      <c r="J107" s="110" t="n">
        <f aca="false">ROUND(((J103+J104+J105+J106)/4),2)</f>
        <v>0</v>
      </c>
    </row>
    <row r="108" s="111" customFormat="true" ht="11.35" hidden="false" customHeight="true" outlineLevel="0" collapsed="false">
      <c r="A108" s="32"/>
      <c r="B108" s="32"/>
      <c r="C108" s="109"/>
      <c r="D108" s="109"/>
      <c r="E108" s="109"/>
      <c r="F108" s="109" t="s">
        <v>48</v>
      </c>
      <c r="G108" s="109"/>
      <c r="H108" s="109"/>
      <c r="I108" s="112" t="str">
        <f aca="false">IF(I107&lt;1,"NA",IF(I107&lt;33.33,"Mild",IF(I107&lt;66.66,"Moderate","Severe")))</f>
        <v>NA</v>
      </c>
      <c r="J108" s="112" t="str">
        <f aca="false">IF(J107&lt;1,"NA",IF(J107&lt;33.33,"Mild",IF(J107&lt;66.66,"Moderate","Severe")))</f>
        <v>NA</v>
      </c>
    </row>
    <row r="109" s="111" customFormat="true" ht="11.35" hidden="false" customHeight="true" outlineLevel="0" collapsed="false">
      <c r="A109" s="32"/>
      <c r="B109" s="32"/>
      <c r="C109" s="113" t="s">
        <v>149</v>
      </c>
      <c r="D109" s="113"/>
      <c r="E109" s="113"/>
      <c r="F109" s="113"/>
      <c r="G109" s="113"/>
      <c r="H109" s="113"/>
      <c r="I109" s="110" t="n">
        <f aca="false">ROUND(I107*0.3,2)</f>
        <v>0</v>
      </c>
      <c r="J109" s="110" t="n">
        <f aca="false">ROUND(J107*0.3,2)</f>
        <v>0</v>
      </c>
    </row>
    <row r="110" customFormat="false" ht="12.8" hidden="false" customHeight="false" outlineLevel="0" collapsed="false">
      <c r="A110" s="32" t="s">
        <v>150</v>
      </c>
      <c r="B110" s="32"/>
      <c r="C110" s="114" t="s">
        <v>151</v>
      </c>
      <c r="D110" s="107" t="s">
        <v>152</v>
      </c>
      <c r="E110" s="94" t="n">
        <v>50</v>
      </c>
      <c r="F110" s="95" t="n">
        <v>5</v>
      </c>
      <c r="G110" s="96" t="n">
        <v>5</v>
      </c>
      <c r="H110" s="96" t="n">
        <v>5</v>
      </c>
      <c r="I110" s="97" t="n">
        <f aca="false">100-ROUND(((G110/F110)*100),2)</f>
        <v>0</v>
      </c>
      <c r="J110" s="97" t="n">
        <f aca="false">100-ROUND(((H110/F110)*100),2)</f>
        <v>0</v>
      </c>
    </row>
    <row r="111" customFormat="false" ht="12.8" hidden="false" customHeight="false" outlineLevel="0" collapsed="false">
      <c r="A111" s="32"/>
      <c r="B111" s="32"/>
      <c r="C111" s="114"/>
      <c r="D111" s="115" t="s">
        <v>153</v>
      </c>
      <c r="E111" s="94" t="n">
        <v>51</v>
      </c>
      <c r="F111" s="95" t="n">
        <v>5</v>
      </c>
      <c r="G111" s="96" t="n">
        <v>5</v>
      </c>
      <c r="H111" s="96" t="n">
        <v>5</v>
      </c>
      <c r="I111" s="97" t="n">
        <f aca="false">100-ROUND(((G111/F111)*100),2)</f>
        <v>0</v>
      </c>
      <c r="J111" s="97" t="n">
        <f aca="false">100-ROUND(((H111/F111)*100),2)</f>
        <v>0</v>
      </c>
    </row>
    <row r="112" customFormat="false" ht="12.8" hidden="false" customHeight="false" outlineLevel="0" collapsed="false">
      <c r="A112" s="32"/>
      <c r="B112" s="32"/>
      <c r="C112" s="114"/>
      <c r="D112" s="107" t="s">
        <v>154</v>
      </c>
      <c r="E112" s="94" t="n">
        <v>52</v>
      </c>
      <c r="F112" s="95" t="n">
        <v>5</v>
      </c>
      <c r="G112" s="96" t="n">
        <v>5</v>
      </c>
      <c r="H112" s="96" t="n">
        <v>5</v>
      </c>
      <c r="I112" s="97" t="n">
        <f aca="false">100-ROUND(((G112/F112)*100),2)</f>
        <v>0</v>
      </c>
      <c r="J112" s="97" t="n">
        <f aca="false">100-ROUND(((H112/F112)*100),2)</f>
        <v>0</v>
      </c>
    </row>
    <row r="113" customFormat="false" ht="12.8" hidden="false" customHeight="false" outlineLevel="0" collapsed="false">
      <c r="A113" s="32"/>
      <c r="B113" s="32"/>
      <c r="C113" s="114"/>
      <c r="D113" s="107" t="s">
        <v>155</v>
      </c>
      <c r="E113" s="94" t="n">
        <v>53</v>
      </c>
      <c r="F113" s="95" t="n">
        <v>5</v>
      </c>
      <c r="G113" s="96" t="n">
        <v>5</v>
      </c>
      <c r="H113" s="96" t="n">
        <v>5</v>
      </c>
      <c r="I113" s="97" t="n">
        <f aca="false">100-ROUND(((G113/F113)*100),2)</f>
        <v>0</v>
      </c>
      <c r="J113" s="97" t="n">
        <f aca="false">100-ROUND(((H113/F113)*100),2)</f>
        <v>0</v>
      </c>
    </row>
    <row r="114" s="111" customFormat="true" ht="11.35" hidden="false" customHeight="true" outlineLevel="0" collapsed="false">
      <c r="A114" s="32"/>
      <c r="B114" s="32"/>
      <c r="C114" s="116" t="s">
        <v>145</v>
      </c>
      <c r="D114" s="116"/>
      <c r="E114" s="116"/>
      <c r="F114" s="116"/>
      <c r="G114" s="116"/>
      <c r="H114" s="116"/>
      <c r="I114" s="117" t="n">
        <f aca="false">ROUND(((I110+I111+I112+I113)/4),2)</f>
        <v>0</v>
      </c>
      <c r="J114" s="117" t="n">
        <f aca="false">ROUND(((J110+J111+J112+J113)/4),2)</f>
        <v>0</v>
      </c>
    </row>
    <row r="115" s="111" customFormat="true" ht="11.35" hidden="false" customHeight="true" outlineLevel="0" collapsed="false">
      <c r="A115" s="32"/>
      <c r="B115" s="32"/>
      <c r="C115" s="116"/>
      <c r="D115" s="116" t="s">
        <v>48</v>
      </c>
      <c r="E115" s="116"/>
      <c r="F115" s="116"/>
      <c r="G115" s="116"/>
      <c r="H115" s="116"/>
      <c r="I115" s="118" t="str">
        <f aca="false">IF(I114&lt;1,"NA",IF(I114&lt;33.33,"Mild",IF(I114&lt;66.66,"Moderate","Severe")))</f>
        <v>NA</v>
      </c>
      <c r="J115" s="118" t="str">
        <f aca="false">IF(J114&lt;1,"NA",IF(J114&lt;33.33,"Mild",IF(J114&lt;66.66,"Moderate","Severe")))</f>
        <v>NA</v>
      </c>
    </row>
    <row r="116" s="111" customFormat="true" ht="11.35" hidden="false" customHeight="true" outlineLevel="0" collapsed="false">
      <c r="A116" s="32"/>
      <c r="B116" s="32"/>
      <c r="C116" s="119" t="s">
        <v>156</v>
      </c>
      <c r="D116" s="119"/>
      <c r="E116" s="119"/>
      <c r="F116" s="119"/>
      <c r="G116" s="119"/>
      <c r="H116" s="119"/>
      <c r="I116" s="117" t="n">
        <f aca="false">ROUND(I114* 0.3,2)</f>
        <v>0</v>
      </c>
      <c r="J116" s="117" t="n">
        <f aca="false">ROUND(J114* 0.3,2)</f>
        <v>0</v>
      </c>
    </row>
    <row r="117" customFormat="false" ht="35.15" hidden="false" customHeight="true" outlineLevel="0" collapsed="false">
      <c r="A117" s="87" t="s">
        <v>157</v>
      </c>
      <c r="B117" s="87"/>
      <c r="C117" s="87"/>
      <c r="D117" s="87"/>
      <c r="E117" s="87"/>
      <c r="F117" s="87"/>
      <c r="G117" s="87"/>
      <c r="H117" s="87"/>
      <c r="I117" s="88" t="n">
        <f aca="false">I102+I109+I116</f>
        <v>0</v>
      </c>
      <c r="J117" s="88" t="n">
        <f aca="false">J102+J109+J116</f>
        <v>0</v>
      </c>
    </row>
    <row r="118" customFormat="false" ht="25.45" hidden="false" customHeight="true" outlineLevel="0" collapsed="false">
      <c r="A118" s="15"/>
      <c r="B118" s="15" t="s">
        <v>158</v>
      </c>
      <c r="C118" s="15"/>
      <c r="D118" s="15"/>
      <c r="E118" s="15"/>
      <c r="F118" s="15"/>
      <c r="G118" s="15"/>
      <c r="H118" s="15"/>
      <c r="I118" s="15"/>
      <c r="J118" s="120" t="n">
        <f aca="false">D238</f>
        <v>0</v>
      </c>
      <c r="K118" s="4"/>
      <c r="L118" s="4"/>
    </row>
    <row r="119" customFormat="false" ht="25.45" hidden="false" customHeight="true" outlineLevel="0" collapsed="false">
      <c r="A119" s="15" t="s">
        <v>13</v>
      </c>
      <c r="B119" s="15" t="s">
        <v>14</v>
      </c>
      <c r="C119" s="15" t="s">
        <v>159</v>
      </c>
      <c r="D119" s="15"/>
      <c r="E119" s="16" t="s">
        <v>17</v>
      </c>
      <c r="F119" s="17" t="s">
        <v>18</v>
      </c>
      <c r="G119" s="16" t="s">
        <v>19</v>
      </c>
      <c r="H119" s="16" t="s">
        <v>20</v>
      </c>
      <c r="I119" s="16" t="s">
        <v>160</v>
      </c>
      <c r="J119" s="16" t="s">
        <v>161</v>
      </c>
      <c r="K119" s="4"/>
      <c r="L119" s="4"/>
    </row>
    <row r="120" customFormat="false" ht="18" hidden="false" customHeight="true" outlineLevel="0" collapsed="false">
      <c r="A120" s="121" t="s">
        <v>162</v>
      </c>
      <c r="B120" s="122" t="n">
        <v>90</v>
      </c>
      <c r="C120" s="123" t="s">
        <v>163</v>
      </c>
      <c r="D120" s="123"/>
      <c r="E120" s="124" t="n">
        <v>53</v>
      </c>
      <c r="F120" s="23" t="n">
        <v>9</v>
      </c>
      <c r="G120" s="24" t="n">
        <v>9</v>
      </c>
      <c r="H120" s="24" t="n">
        <v>9</v>
      </c>
      <c r="I120" s="125" t="n">
        <f aca="false">9-G120</f>
        <v>0</v>
      </c>
      <c r="J120" s="125" t="n">
        <f aca="false">9-H120</f>
        <v>0</v>
      </c>
    </row>
    <row r="121" customFormat="false" ht="14.45" hidden="false" customHeight="true" outlineLevel="0" collapsed="false">
      <c r="A121" s="121" t="s">
        <v>159</v>
      </c>
      <c r="B121" s="126"/>
      <c r="C121" s="123"/>
      <c r="D121" s="123"/>
      <c r="E121" s="124"/>
      <c r="F121" s="23"/>
      <c r="G121" s="24"/>
      <c r="H121" s="24"/>
      <c r="I121" s="125"/>
      <c r="J121" s="125"/>
    </row>
    <row r="122" customFormat="false" ht="11.25" hidden="false" customHeight="true" outlineLevel="0" collapsed="false">
      <c r="A122" s="127"/>
      <c r="B122" s="127"/>
      <c r="C122" s="123" t="s">
        <v>164</v>
      </c>
      <c r="D122" s="123"/>
      <c r="E122" s="124" t="n">
        <v>54</v>
      </c>
      <c r="F122" s="23" t="n">
        <v>9</v>
      </c>
      <c r="G122" s="24" t="n">
        <v>9</v>
      </c>
      <c r="H122" s="24" t="n">
        <v>9</v>
      </c>
      <c r="I122" s="125" t="n">
        <f aca="false">9-G122</f>
        <v>0</v>
      </c>
      <c r="J122" s="125" t="n">
        <f aca="false">9-H122</f>
        <v>0</v>
      </c>
    </row>
    <row r="123" customFormat="false" ht="12.8" hidden="false" customHeight="false" outlineLevel="0" collapsed="false">
      <c r="A123" s="127"/>
      <c r="B123" s="127"/>
      <c r="C123" s="123"/>
      <c r="D123" s="123"/>
      <c r="E123" s="124"/>
      <c r="F123" s="23"/>
      <c r="G123" s="24"/>
      <c r="H123" s="24"/>
      <c r="I123" s="125"/>
      <c r="J123" s="125"/>
    </row>
    <row r="124" customFormat="false" ht="7.1" hidden="false" customHeight="true" outlineLevel="0" collapsed="false">
      <c r="A124" s="127"/>
      <c r="B124" s="127"/>
      <c r="C124" s="123" t="s">
        <v>165</v>
      </c>
      <c r="D124" s="123"/>
      <c r="E124" s="124" t="n">
        <v>55</v>
      </c>
      <c r="F124" s="23" t="n">
        <v>9</v>
      </c>
      <c r="G124" s="24" t="n">
        <v>9</v>
      </c>
      <c r="H124" s="24" t="n">
        <v>9</v>
      </c>
      <c r="I124" s="125" t="n">
        <f aca="false">9-G124</f>
        <v>0</v>
      </c>
      <c r="J124" s="125" t="n">
        <f aca="false">9-H124</f>
        <v>0</v>
      </c>
    </row>
    <row r="125" customFormat="false" ht="7.1" hidden="false" customHeight="true" outlineLevel="0" collapsed="false">
      <c r="A125" s="127"/>
      <c r="B125" s="127"/>
      <c r="C125" s="123"/>
      <c r="D125" s="123"/>
      <c r="E125" s="124"/>
      <c r="F125" s="23"/>
      <c r="G125" s="24"/>
      <c r="H125" s="24"/>
      <c r="I125" s="125"/>
      <c r="J125" s="125"/>
    </row>
    <row r="126" customFormat="false" ht="7.1" hidden="false" customHeight="true" outlineLevel="0" collapsed="false">
      <c r="A126" s="127"/>
      <c r="B126" s="127"/>
      <c r="C126" s="123" t="s">
        <v>166</v>
      </c>
      <c r="D126" s="123"/>
      <c r="E126" s="124" t="n">
        <v>56</v>
      </c>
      <c r="F126" s="23" t="n">
        <v>9</v>
      </c>
      <c r="G126" s="24" t="n">
        <v>9</v>
      </c>
      <c r="H126" s="24" t="n">
        <v>9</v>
      </c>
      <c r="I126" s="125" t="n">
        <f aca="false">9-G126</f>
        <v>0</v>
      </c>
      <c r="J126" s="125" t="n">
        <f aca="false">9-H126</f>
        <v>0</v>
      </c>
    </row>
    <row r="127" customFormat="false" ht="7.1" hidden="false" customHeight="true" outlineLevel="0" collapsed="false">
      <c r="A127" s="127"/>
      <c r="B127" s="127"/>
      <c r="C127" s="123"/>
      <c r="D127" s="123"/>
      <c r="E127" s="124"/>
      <c r="F127" s="23"/>
      <c r="G127" s="24"/>
      <c r="H127" s="24"/>
      <c r="I127" s="125"/>
      <c r="J127" s="125"/>
    </row>
    <row r="128" customFormat="false" ht="7.1" hidden="false" customHeight="true" outlineLevel="0" collapsed="false">
      <c r="A128" s="127"/>
      <c r="B128" s="127"/>
      <c r="C128" s="123" t="s">
        <v>167</v>
      </c>
      <c r="D128" s="123"/>
      <c r="E128" s="124" t="n">
        <v>57</v>
      </c>
      <c r="F128" s="23" t="n">
        <v>9</v>
      </c>
      <c r="G128" s="24" t="n">
        <v>9</v>
      </c>
      <c r="H128" s="24" t="n">
        <v>9</v>
      </c>
      <c r="I128" s="125" t="n">
        <f aca="false">9-G128</f>
        <v>0</v>
      </c>
      <c r="J128" s="125" t="n">
        <f aca="false">9-H128</f>
        <v>0</v>
      </c>
    </row>
    <row r="129" customFormat="false" ht="7.1" hidden="false" customHeight="true" outlineLevel="0" collapsed="false">
      <c r="A129" s="127"/>
      <c r="B129" s="127"/>
      <c r="C129" s="123"/>
      <c r="D129" s="123"/>
      <c r="E129" s="124"/>
      <c r="F129" s="23"/>
      <c r="G129" s="24"/>
      <c r="H129" s="24"/>
      <c r="I129" s="125"/>
      <c r="J129" s="125"/>
    </row>
    <row r="130" customFormat="false" ht="7.1" hidden="false" customHeight="true" outlineLevel="0" collapsed="false">
      <c r="A130" s="127"/>
      <c r="B130" s="127"/>
      <c r="C130" s="123" t="s">
        <v>168</v>
      </c>
      <c r="D130" s="123"/>
      <c r="E130" s="124" t="n">
        <v>58</v>
      </c>
      <c r="F130" s="23" t="n">
        <v>9</v>
      </c>
      <c r="G130" s="24" t="n">
        <v>9</v>
      </c>
      <c r="H130" s="24" t="n">
        <v>9</v>
      </c>
      <c r="I130" s="125" t="n">
        <f aca="false">9-G130</f>
        <v>0</v>
      </c>
      <c r="J130" s="125" t="n">
        <f aca="false">9-H130</f>
        <v>0</v>
      </c>
    </row>
    <row r="131" customFormat="false" ht="7.1" hidden="false" customHeight="true" outlineLevel="0" collapsed="false">
      <c r="A131" s="127"/>
      <c r="B131" s="127"/>
      <c r="C131" s="123"/>
      <c r="D131" s="123"/>
      <c r="E131" s="124"/>
      <c r="F131" s="23"/>
      <c r="G131" s="24"/>
      <c r="H131" s="24"/>
      <c r="I131" s="125"/>
      <c r="J131" s="125"/>
    </row>
    <row r="132" customFormat="false" ht="7.1" hidden="false" customHeight="true" outlineLevel="0" collapsed="false">
      <c r="A132" s="127"/>
      <c r="B132" s="127"/>
      <c r="C132" s="123" t="s">
        <v>169</v>
      </c>
      <c r="D132" s="123"/>
      <c r="E132" s="124" t="n">
        <v>59</v>
      </c>
      <c r="F132" s="23" t="n">
        <v>9</v>
      </c>
      <c r="G132" s="24" t="n">
        <v>9</v>
      </c>
      <c r="H132" s="24" t="n">
        <v>9</v>
      </c>
      <c r="I132" s="125" t="n">
        <f aca="false">9-G132</f>
        <v>0</v>
      </c>
      <c r="J132" s="125" t="n">
        <f aca="false">9-H132</f>
        <v>0</v>
      </c>
    </row>
    <row r="133" customFormat="false" ht="7.1" hidden="false" customHeight="true" outlineLevel="0" collapsed="false">
      <c r="A133" s="127"/>
      <c r="B133" s="127"/>
      <c r="C133" s="123"/>
      <c r="D133" s="123"/>
      <c r="E133" s="124"/>
      <c r="F133" s="23"/>
      <c r="G133" s="24"/>
      <c r="H133" s="24"/>
      <c r="I133" s="125" t="n">
        <v>9</v>
      </c>
      <c r="J133" s="125"/>
    </row>
    <row r="134" customFormat="false" ht="7.1" hidden="false" customHeight="true" outlineLevel="0" collapsed="false">
      <c r="A134" s="127"/>
      <c r="B134" s="127"/>
      <c r="C134" s="123" t="s">
        <v>170</v>
      </c>
      <c r="D134" s="123"/>
      <c r="E134" s="124" t="n">
        <v>60</v>
      </c>
      <c r="F134" s="23" t="n">
        <v>9</v>
      </c>
      <c r="G134" s="24" t="n">
        <v>9</v>
      </c>
      <c r="H134" s="24" t="n">
        <v>9</v>
      </c>
      <c r="I134" s="125" t="n">
        <f aca="false">9-G134</f>
        <v>0</v>
      </c>
      <c r="J134" s="125" t="n">
        <f aca="false">9-H134</f>
        <v>0</v>
      </c>
    </row>
    <row r="135" customFormat="false" ht="7.1" hidden="false" customHeight="true" outlineLevel="0" collapsed="false">
      <c r="A135" s="127"/>
      <c r="B135" s="127"/>
      <c r="C135" s="123"/>
      <c r="D135" s="123"/>
      <c r="E135" s="124"/>
      <c r="F135" s="23"/>
      <c r="G135" s="24"/>
      <c r="H135" s="24"/>
      <c r="I135" s="125"/>
      <c r="J135" s="125"/>
    </row>
    <row r="136" customFormat="false" ht="7.1" hidden="false" customHeight="true" outlineLevel="0" collapsed="false">
      <c r="A136" s="127"/>
      <c r="B136" s="127"/>
      <c r="C136" s="123" t="s">
        <v>171</v>
      </c>
      <c r="D136" s="123"/>
      <c r="E136" s="124" t="n">
        <v>61</v>
      </c>
      <c r="F136" s="23" t="n">
        <v>9</v>
      </c>
      <c r="G136" s="24" t="n">
        <v>9</v>
      </c>
      <c r="H136" s="24" t="n">
        <v>9</v>
      </c>
      <c r="I136" s="125" t="n">
        <f aca="false">9-G136</f>
        <v>0</v>
      </c>
      <c r="J136" s="125" t="n">
        <f aca="false">9-H136</f>
        <v>0</v>
      </c>
    </row>
    <row r="137" customFormat="false" ht="7.1" hidden="false" customHeight="true" outlineLevel="0" collapsed="false">
      <c r="A137" s="127"/>
      <c r="B137" s="127"/>
      <c r="C137" s="123"/>
      <c r="D137" s="123"/>
      <c r="E137" s="124"/>
      <c r="F137" s="23"/>
      <c r="G137" s="24"/>
      <c r="H137" s="24"/>
      <c r="I137" s="125"/>
      <c r="J137" s="125"/>
    </row>
    <row r="138" customFormat="false" ht="7.1" hidden="false" customHeight="true" outlineLevel="0" collapsed="false">
      <c r="A138" s="127"/>
      <c r="B138" s="127"/>
      <c r="C138" s="123" t="s">
        <v>172</v>
      </c>
      <c r="D138" s="123"/>
      <c r="E138" s="124" t="n">
        <v>62</v>
      </c>
      <c r="F138" s="23" t="n">
        <v>9</v>
      </c>
      <c r="G138" s="24" t="n">
        <v>9</v>
      </c>
      <c r="H138" s="24" t="n">
        <v>9</v>
      </c>
      <c r="I138" s="125" t="n">
        <f aca="false">9-G138</f>
        <v>0</v>
      </c>
      <c r="J138" s="125" t="n">
        <f aca="false">9-H138</f>
        <v>0</v>
      </c>
    </row>
    <row r="139" customFormat="false" ht="7.1" hidden="false" customHeight="true" outlineLevel="0" collapsed="false">
      <c r="A139" s="127"/>
      <c r="B139" s="127"/>
      <c r="C139" s="123"/>
      <c r="D139" s="123"/>
      <c r="E139" s="124"/>
      <c r="F139" s="23"/>
      <c r="G139" s="24"/>
      <c r="H139" s="24"/>
      <c r="I139" s="125"/>
      <c r="J139" s="125"/>
    </row>
    <row r="140" customFormat="false" ht="14.85" hidden="false" customHeight="true" outlineLevel="0" collapsed="false">
      <c r="A140" s="128" t="s">
        <v>173</v>
      </c>
      <c r="B140" s="128"/>
      <c r="C140" s="128"/>
      <c r="D140" s="128"/>
      <c r="E140" s="128"/>
      <c r="F140" s="128"/>
      <c r="G140" s="128"/>
      <c r="H140" s="128"/>
      <c r="I140" s="129" t="n">
        <f aca="false">I120+I122+I124+I126+I128+I130+I132+I134+I136+I138</f>
        <v>0</v>
      </c>
      <c r="J140" s="129" t="n">
        <f aca="false">J120+J122+J124+J126+J128+J130+J132+J134+J136+J138</f>
        <v>0</v>
      </c>
    </row>
    <row r="141" customFormat="false" ht="12.8" hidden="false" customHeight="false" outlineLevel="0" collapsed="false">
      <c r="A141" s="130" t="s">
        <v>174</v>
      </c>
      <c r="B141" s="130"/>
      <c r="C141" s="130"/>
      <c r="D141" s="130"/>
      <c r="E141" s="130"/>
      <c r="F141" s="130"/>
      <c r="G141" s="130"/>
      <c r="H141" s="130"/>
      <c r="I141" s="130"/>
      <c r="J141" s="130"/>
    </row>
    <row r="142" customFormat="false" ht="12.8" hidden="false" customHeight="false" outlineLevel="0" collapsed="false">
      <c r="A142" s="131" t="s">
        <v>175</v>
      </c>
      <c r="B142" s="131"/>
      <c r="C142" s="132" t="s">
        <v>176</v>
      </c>
      <c r="D142" s="132"/>
      <c r="E142" s="132"/>
      <c r="F142" s="133" t="s">
        <v>177</v>
      </c>
      <c r="G142" s="133"/>
      <c r="H142" s="133"/>
      <c r="I142" s="133"/>
      <c r="J142" s="134"/>
    </row>
    <row r="143" customFormat="false" ht="19.85" hidden="false" customHeight="true" outlineLevel="0" collapsed="false">
      <c r="A143" s="135" t="s">
        <v>178</v>
      </c>
      <c r="B143" s="135"/>
      <c r="C143" s="136" t="n">
        <f aca="false">MAX(I85,I117,I140)</f>
        <v>0</v>
      </c>
      <c r="D143" s="137" t="str">
        <f aca="false">IF((I85+I117+I140)&lt;=0," ",IF(AND(I85=I117,I85=I140),"MLA Movement Loss in Arm", IF(AND(I85&gt;=I117,I85&gt;=I140),"MLA Movement Loss in Arm",IF(AND(I117&gt;=I85,I117&gt;=I140),"SLA Strength Loss in Arm","ALA Activitiy Loss in Arm"))))</f>
        <v> </v>
      </c>
      <c r="E143" s="137"/>
      <c r="F143" s="138" t="n">
        <f aca="false">MAX(J85,J117,J140)</f>
        <v>0</v>
      </c>
      <c r="G143" s="138"/>
      <c r="H143" s="139" t="str">
        <f aca="false">IF((J85+J117+J140)&lt;=0," ",IF(AND(J85=J117,J85=J140),"MLA Movement Loss in Arm", IF(AND(J85&gt;=J117,J85&gt;=J140),"MLA Movement Loss in Arm",IF(AND(J117&gt;=J85,J117&gt;=J140),"SLA Strength Loss in Arm","ALA Activitiy Loss in Arm"))))</f>
        <v> </v>
      </c>
      <c r="I143" s="139"/>
      <c r="J143" s="140"/>
    </row>
    <row r="144" s="144" customFormat="true" ht="19.85" hidden="false" customHeight="true" outlineLevel="0" collapsed="false">
      <c r="A144" s="135" t="s">
        <v>179</v>
      </c>
      <c r="B144" s="135"/>
      <c r="C144" s="141" t="n">
        <f aca="false">I85+I117+I140-MAX(I85,I117,I140)-MIN(I85,I117,I140)</f>
        <v>0</v>
      </c>
      <c r="D144" s="142" t="str">
        <f aca="false">IF((I85+I117+I140)&lt;=0," ",IF(AND(I85=I117,I85=I140),"SLA Strength Loss in Arm", IF(AND(I85=C144,I85&lt;&gt;I117,I85&lt;&gt;I140,I85&gt;0),"MLA Movement Loss in Arm",IF(AND(I117=C144,I117&lt;&gt;I85,I117&lt;&gt;I140,I117&gt;0),"SLA Strength Loss in Arm",IF(AND(I140&gt;0,(I85+I117)&gt;0),"ALA Activity Loss in Arm","")))))</f>
        <v> </v>
      </c>
      <c r="E144" s="142"/>
      <c r="F144" s="143" t="n">
        <f aca="false">J85+J117+J140-MAX(J85,J117,J140)-MIN(J85,J117,J140)</f>
        <v>0</v>
      </c>
      <c r="G144" s="143"/>
      <c r="H144" s="139" t="str">
        <f aca="false">IF((J85+J117+J140)&lt;=0," ",IF(AND(J85=J117,J85=J140),"SLA Strength Loss in Arm", IF(AND(J85=C144,J85&lt;&gt;J117,J85&lt;&gt;J140,J85&gt;0),"MLA Movement Loss in Arm",IF(AND(J117=C144,J117&lt;&gt;J85,J117&lt;&gt;J140,J117&gt;0),"SLA Strength Loss in Arm",IF(AND(J140&gt;0,(J85+J117)&gt;0),"ALA Activity Loss in Arm","")))))</f>
        <v> </v>
      </c>
      <c r="I144" s="139"/>
      <c r="J144" s="134"/>
    </row>
    <row r="145" s="144" customFormat="true" ht="19.85" hidden="false" customHeight="true" outlineLevel="0" collapsed="false">
      <c r="A145" s="140" t="s">
        <v>180</v>
      </c>
      <c r="B145" s="134"/>
      <c r="C145" s="141" t="n">
        <f aca="false">MIN(I85,I117,I140)</f>
        <v>0</v>
      </c>
      <c r="D145" s="142" t="str">
        <f aca="false">IF((I85+I117+I140)&lt;=0," ",IF(AND(I85=I117,I85=I140),"ALA Activity Loss in Arm", IF(AND(I85&lt;I117,I85&lt;I140),"MLA Movement Loss in Arm",IF(AND(I117&lt;I85,I117&lt;I140),"SLA Strength Loss in Arm",IF(AND(I140&gt;0,(I85+I117)&gt;0),"ALA Activity Loss in Arm","")))))</f>
        <v> </v>
      </c>
      <c r="E145" s="142"/>
      <c r="F145" s="143" t="n">
        <f aca="false">MIN(J85,J117,J140)</f>
        <v>0</v>
      </c>
      <c r="G145" s="143"/>
      <c r="H145" s="139" t="str">
        <f aca="false">IF((J85+J117+J140)&lt;=0," ",IF(AND(J85=J117,J85=J140),"ALA Activity Loss in Arm", IF(AND(J85&lt;J117,J85&lt;J140),"MLA Movement Loss in Arm",IF(AND(J117&lt;J85,J117&lt;J140),"SLA Strength Loss in Arm",IF(AND(J140&gt;0,(J85+J117)&gt;0),"ALA Activity Loss in Arm","")))))</f>
        <v> </v>
      </c>
      <c r="I145" s="139"/>
      <c r="J145" s="134"/>
    </row>
    <row r="146" customFormat="false" ht="12.8" hidden="false" customHeight="false" outlineLevel="0" collapsed="false">
      <c r="A146" s="130" t="s">
        <v>181</v>
      </c>
      <c r="B146" s="130"/>
      <c r="C146" s="130"/>
      <c r="D146" s="130"/>
      <c r="E146" s="130"/>
      <c r="F146" s="130"/>
      <c r="G146" s="130"/>
      <c r="H146" s="130"/>
      <c r="I146" s="130"/>
      <c r="J146" s="130"/>
    </row>
    <row r="147" customFormat="false" ht="12.8" hidden="false" customHeight="false" outlineLevel="0" collapsed="false">
      <c r="A147" s="134"/>
      <c r="B147" s="134"/>
      <c r="C147" s="145" t="s">
        <v>176</v>
      </c>
      <c r="D147" s="145"/>
      <c r="E147" s="145"/>
      <c r="F147" s="146" t="s">
        <v>177</v>
      </c>
      <c r="G147" s="146"/>
      <c r="H147" s="146"/>
      <c r="I147" s="146"/>
      <c r="J147" s="134"/>
    </row>
    <row r="148" customFormat="false" ht="12.8" hidden="false" customHeight="false" outlineLevel="0" collapsed="false">
      <c r="A148" s="147" t="str">
        <f aca="false">IF(C143+C144=0," "," First Stage "&amp;TEXT(ROUND(C143,2),"##.##")&amp;"+("&amp;ROUND(C144,2)&amp;"(90-"&amp;ROUND(C143,2)&amp;")/90)")</f>
        <v> </v>
      </c>
      <c r="B148" s="147"/>
      <c r="C148" s="147"/>
      <c r="D148" s="148" t="n">
        <f aca="false">ROUND(C143+C144*((90-C143))/90,2)</f>
        <v>0</v>
      </c>
      <c r="E148" s="148"/>
      <c r="F148" s="149" t="n">
        <f aca="false">ROUND(F143+F144*((90-F143))/90,2)</f>
        <v>0</v>
      </c>
      <c r="G148" s="150" t="str">
        <f aca="false">IF(F143+F144=0," ",""&amp;TEXT(ROUND(F143,2),"##.##")&amp;"+("&amp;ROUND(F144,2)&amp;"(90-"&amp;ROUND(F143,2)&amp;")/90) First Stage")</f>
        <v> </v>
      </c>
      <c r="H148" s="150"/>
      <c r="I148" s="150"/>
      <c r="J148" s="150"/>
    </row>
    <row r="149" customFormat="false" ht="12.8" hidden="false" customHeight="false" outlineLevel="0" collapsed="false">
      <c r="A149" s="147" t="str">
        <f aca="false">IF(D148+C145=0," ","Second Stage "&amp;TEXT(ROUND(D148,2),"##.##")&amp;"+("&amp;ROUND(C145,2)&amp;"(90-"&amp;ROUND(D148,2)&amp;")/90)")</f>
        <v> </v>
      </c>
      <c r="B149" s="147"/>
      <c r="C149" s="147"/>
      <c r="D149" s="151" t="n">
        <f aca="false">ROUND(D148+C145*((90-D148)/90),2)</f>
        <v>0</v>
      </c>
      <c r="E149" s="151"/>
      <c r="F149" s="149" t="n">
        <f aca="false">ROUND(F148+F145*((90-F148)/90),2)</f>
        <v>0</v>
      </c>
      <c r="G149" s="152" t="str">
        <f aca="false">IF(F148+F145=0," ",""&amp;TEXT(ROUND(F148,2),"##.##")&amp;"+("&amp;ROUND(F145,2)&amp;"(90-"&amp;ROUND(F148,2)&amp;")/90) Second Stage")</f>
        <v> </v>
      </c>
      <c r="H149" s="152"/>
      <c r="I149" s="152"/>
      <c r="J149" s="152"/>
    </row>
    <row r="150" customFormat="false" ht="12.8" hidden="false" customHeight="false" outlineLevel="0" collapsed="false">
      <c r="A150" s="153" t="s">
        <v>182</v>
      </c>
      <c r="B150" s="153"/>
      <c r="C150" s="153"/>
      <c r="D150" s="153"/>
      <c r="E150" s="153"/>
      <c r="F150" s="153"/>
      <c r="G150" s="153"/>
      <c r="H150" s="153"/>
      <c r="I150" s="153"/>
      <c r="J150" s="153"/>
    </row>
    <row r="151" customFormat="false" ht="12.8" hidden="false" customHeight="false" outlineLevel="0" collapsed="false">
      <c r="A151" s="134"/>
      <c r="B151" s="134"/>
      <c r="C151" s="132" t="s">
        <v>176</v>
      </c>
      <c r="D151" s="132"/>
      <c r="E151" s="132"/>
      <c r="F151" s="133" t="s">
        <v>177</v>
      </c>
      <c r="G151" s="133"/>
      <c r="H151" s="133"/>
      <c r="I151" s="134"/>
      <c r="J151" s="134"/>
    </row>
    <row r="152" customFormat="false" ht="7.15" hidden="false" customHeight="true" outlineLevel="0" collapsed="false">
      <c r="A152" s="134"/>
      <c r="B152" s="134"/>
      <c r="C152" s="154" t="n">
        <f aca="false">D149</f>
        <v>0</v>
      </c>
      <c r="D152" s="154"/>
      <c r="E152" s="154"/>
      <c r="F152" s="155" t="n">
        <f aca="false">F149</f>
        <v>0</v>
      </c>
      <c r="G152" s="155"/>
      <c r="H152" s="155"/>
      <c r="I152" s="134"/>
      <c r="J152" s="134"/>
    </row>
    <row r="153" customFormat="false" ht="11.1" hidden="false" customHeight="true" outlineLevel="0" collapsed="false">
      <c r="A153" s="134"/>
      <c r="B153" s="134"/>
      <c r="C153" s="154"/>
      <c r="D153" s="154"/>
      <c r="E153" s="154"/>
      <c r="F153" s="155"/>
      <c r="G153" s="155"/>
      <c r="H153" s="155"/>
      <c r="I153" s="134"/>
      <c r="J153" s="134"/>
    </row>
    <row r="154" customFormat="false" ht="14.25" hidden="false" customHeight="true" outlineLevel="0" collapsed="false">
      <c r="A154" s="156"/>
      <c r="B154" s="156"/>
      <c r="C154" s="156"/>
      <c r="D154" s="156"/>
      <c r="E154" s="156"/>
      <c r="F154" s="156"/>
      <c r="G154" s="156"/>
      <c r="H154" s="156"/>
      <c r="I154" s="156"/>
      <c r="J154" s="157" t="s">
        <v>183</v>
      </c>
    </row>
    <row r="155" customFormat="false" ht="12.6" hidden="false" customHeight="true" outlineLevel="0" collapsed="false">
      <c r="A155" s="57" t="s">
        <v>62</v>
      </c>
      <c r="B155" s="158"/>
      <c r="C155" s="158"/>
      <c r="D155" s="158"/>
      <c r="E155" s="158"/>
      <c r="F155" s="158"/>
      <c r="G155" s="158"/>
      <c r="H155" s="158"/>
      <c r="I155" s="59" t="s">
        <v>184</v>
      </c>
      <c r="J155" s="59"/>
      <c r="K155" s="4"/>
      <c r="L155" s="4"/>
    </row>
    <row r="156" customFormat="false" ht="15" hidden="false" customHeight="true" outlineLevel="0" collapsed="false">
      <c r="A156" s="2" t="s">
        <v>1</v>
      </c>
      <c r="B156" s="2"/>
      <c r="C156" s="2"/>
      <c r="D156" s="2"/>
      <c r="E156" s="2"/>
      <c r="F156" s="2"/>
      <c r="G156" s="2"/>
      <c r="H156" s="2"/>
      <c r="I156" s="2"/>
      <c r="J156" s="2"/>
      <c r="K156" s="4"/>
      <c r="L156" s="4"/>
    </row>
    <row r="157" customFormat="false" ht="11.65" hidden="false" customHeight="true" outlineLevel="0" collapsed="false">
      <c r="A157" s="58"/>
      <c r="B157" s="5" t="s">
        <v>64</v>
      </c>
      <c r="C157" s="5"/>
      <c r="D157" s="5"/>
      <c r="E157" s="5"/>
      <c r="F157" s="58"/>
      <c r="G157" s="60"/>
      <c r="H157" s="7" t="s">
        <v>65</v>
      </c>
      <c r="I157" s="61" t="str">
        <f aca="false">I3</f>
        <v>Date Here</v>
      </c>
      <c r="J157" s="61"/>
      <c r="K157" s="4"/>
      <c r="L157" s="4"/>
    </row>
    <row r="158" customFormat="false" ht="16.5" hidden="false" customHeight="true" outlineLevel="0" collapsed="false">
      <c r="A158" s="7" t="s">
        <v>66</v>
      </c>
      <c r="B158" s="62" t="str">
        <f aca="false">B4</f>
        <v>Name Here</v>
      </c>
      <c r="C158" s="62"/>
      <c r="D158" s="62"/>
      <c r="E158" s="63"/>
      <c r="F158" s="9" t="s">
        <v>67</v>
      </c>
      <c r="G158" s="61" t="str">
        <f aca="false">G4</f>
        <v>Age here</v>
      </c>
      <c r="H158" s="9" t="s">
        <v>68</v>
      </c>
      <c r="I158" s="61" t="str">
        <f aca="false">I4</f>
        <v>Gender</v>
      </c>
      <c r="J158" s="64" t="n">
        <f aca="false">D238</f>
        <v>0</v>
      </c>
      <c r="K158" s="4"/>
      <c r="L158" s="4"/>
    </row>
    <row r="159" customFormat="false" ht="15" hidden="false" customHeight="true" outlineLevel="0" collapsed="false">
      <c r="A159" s="159"/>
      <c r="B159" s="159"/>
      <c r="C159" s="160" t="s">
        <v>185</v>
      </c>
      <c r="D159" s="161" t="s">
        <v>186</v>
      </c>
      <c r="E159" s="161"/>
      <c r="F159" s="162" t="s">
        <v>187</v>
      </c>
      <c r="G159" s="162"/>
      <c r="H159" s="159"/>
      <c r="I159" s="159"/>
      <c r="J159" s="159"/>
      <c r="K159" s="4"/>
      <c r="L159" s="4"/>
    </row>
    <row r="160" customFormat="false" ht="24.75" hidden="false" customHeight="true" outlineLevel="0" collapsed="false">
      <c r="A160" s="163" t="s">
        <v>188</v>
      </c>
      <c r="B160" s="15" t="s">
        <v>14</v>
      </c>
      <c r="C160" s="163" t="s">
        <v>189</v>
      </c>
      <c r="D160" s="163" t="s">
        <v>190</v>
      </c>
      <c r="E160" s="16" t="s">
        <v>17</v>
      </c>
      <c r="F160" s="164" t="s">
        <v>191</v>
      </c>
      <c r="G160" s="17" t="s">
        <v>19</v>
      </c>
      <c r="H160" s="17" t="s">
        <v>20</v>
      </c>
      <c r="I160" s="16" t="s">
        <v>192</v>
      </c>
      <c r="J160" s="16" t="s">
        <v>193</v>
      </c>
      <c r="K160" s="4"/>
      <c r="L160" s="4"/>
    </row>
    <row r="161" customFormat="false" ht="12.8" hidden="false" customHeight="false" outlineLevel="0" collapsed="false">
      <c r="A161" s="165" t="s">
        <v>194</v>
      </c>
      <c r="B161" s="166" t="n">
        <v>30</v>
      </c>
      <c r="C161" s="127"/>
      <c r="D161" s="167"/>
      <c r="E161" s="167"/>
      <c r="F161" s="127"/>
      <c r="G161" s="127"/>
      <c r="H161" s="127"/>
      <c r="I161" s="127"/>
      <c r="J161" s="127"/>
    </row>
    <row r="162" customFormat="false" ht="12.8" hidden="false" customHeight="false" outlineLevel="0" collapsed="false">
      <c r="A162" s="127"/>
      <c r="B162" s="127"/>
      <c r="C162" s="168" t="s">
        <v>195</v>
      </c>
      <c r="D162" s="169" t="s">
        <v>196</v>
      </c>
      <c r="E162" s="94" t="n">
        <v>63</v>
      </c>
      <c r="F162" s="23" t="n">
        <v>2</v>
      </c>
      <c r="G162" s="24" t="n">
        <v>2</v>
      </c>
      <c r="H162" s="24" t="n">
        <v>2</v>
      </c>
      <c r="I162" s="170" t="n">
        <f aca="false">F162-G162</f>
        <v>0</v>
      </c>
      <c r="J162" s="170" t="n">
        <f aca="false">F162-H162</f>
        <v>0</v>
      </c>
    </row>
    <row r="163" customFormat="false" ht="12.8" hidden="false" customHeight="false" outlineLevel="0" collapsed="false">
      <c r="A163" s="127"/>
      <c r="B163" s="127"/>
      <c r="C163" s="168"/>
      <c r="D163" s="115" t="s">
        <v>197</v>
      </c>
      <c r="E163" s="94" t="n">
        <v>64</v>
      </c>
      <c r="F163" s="23" t="n">
        <v>2</v>
      </c>
      <c r="G163" s="24" t="n">
        <v>2</v>
      </c>
      <c r="H163" s="24" t="n">
        <v>2</v>
      </c>
      <c r="I163" s="170" t="n">
        <f aca="false">F163-G163</f>
        <v>0</v>
      </c>
      <c r="J163" s="170" t="n">
        <f aca="false">F163-H163</f>
        <v>0</v>
      </c>
    </row>
    <row r="164" customFormat="false" ht="12.8" hidden="false" customHeight="false" outlineLevel="0" collapsed="false">
      <c r="A164" s="171" t="s">
        <v>198</v>
      </c>
      <c r="B164" s="171"/>
      <c r="C164" s="168"/>
      <c r="D164" s="169" t="s">
        <v>199</v>
      </c>
      <c r="E164" s="94" t="n">
        <v>65</v>
      </c>
      <c r="F164" s="23" t="n">
        <v>2</v>
      </c>
      <c r="G164" s="24" t="n">
        <v>2</v>
      </c>
      <c r="H164" s="24" t="n">
        <v>2</v>
      </c>
      <c r="I164" s="170" t="n">
        <f aca="false">F164-G164</f>
        <v>0</v>
      </c>
      <c r="J164" s="170" t="n">
        <f aca="false">F164-H164</f>
        <v>0</v>
      </c>
    </row>
    <row r="165" customFormat="false" ht="12.8" hidden="false" customHeight="false" outlineLevel="0" collapsed="false">
      <c r="A165" s="171" t="s">
        <v>200</v>
      </c>
      <c r="B165" s="171"/>
      <c r="C165" s="168"/>
      <c r="D165" s="169" t="s">
        <v>201</v>
      </c>
      <c r="E165" s="94" t="n">
        <v>66</v>
      </c>
      <c r="F165" s="23" t="n">
        <v>2</v>
      </c>
      <c r="G165" s="24" t="n">
        <v>2</v>
      </c>
      <c r="H165" s="24" t="n">
        <v>2</v>
      </c>
      <c r="I165" s="170" t="n">
        <f aca="false">F165-G165</f>
        <v>0</v>
      </c>
      <c r="J165" s="170" t="n">
        <f aca="false">F165-H165</f>
        <v>0</v>
      </c>
    </row>
    <row r="166" customFormat="false" ht="12.75" hidden="false" customHeight="true" outlineLevel="0" collapsed="false">
      <c r="A166" s="127"/>
      <c r="B166" s="127"/>
      <c r="C166" s="172" t="s">
        <v>202</v>
      </c>
      <c r="D166" s="169" t="s">
        <v>203</v>
      </c>
      <c r="E166" s="94" t="n">
        <v>67</v>
      </c>
      <c r="F166" s="23" t="n">
        <v>5</v>
      </c>
      <c r="G166" s="24" t="n">
        <v>5</v>
      </c>
      <c r="H166" s="24" t="n">
        <v>5</v>
      </c>
      <c r="I166" s="170" t="n">
        <f aca="false">F166-G166</f>
        <v>0</v>
      </c>
      <c r="J166" s="170" t="n">
        <f aca="false">F166-H166</f>
        <v>0</v>
      </c>
    </row>
    <row r="167" customFormat="false" ht="12.8" hidden="false" customHeight="false" outlineLevel="0" collapsed="false">
      <c r="A167" s="127"/>
      <c r="B167" s="127"/>
      <c r="C167" s="172"/>
      <c r="D167" s="169" t="s">
        <v>204</v>
      </c>
      <c r="E167" s="94" t="n">
        <v>68</v>
      </c>
      <c r="F167" s="23" t="n">
        <v>3</v>
      </c>
      <c r="G167" s="24" t="n">
        <v>3</v>
      </c>
      <c r="H167" s="24" t="n">
        <v>3</v>
      </c>
      <c r="I167" s="170" t="n">
        <f aca="false">F167-G167</f>
        <v>0</v>
      </c>
      <c r="J167" s="170" t="n">
        <f aca="false">F167-H167</f>
        <v>0</v>
      </c>
    </row>
    <row r="168" customFormat="false" ht="12.8" hidden="false" customHeight="false" outlineLevel="0" collapsed="false">
      <c r="A168" s="127"/>
      <c r="B168" s="127"/>
      <c r="C168" s="172"/>
      <c r="D168" s="169" t="s">
        <v>205</v>
      </c>
      <c r="E168" s="94" t="n">
        <v>69</v>
      </c>
      <c r="F168" s="23" t="n">
        <v>3</v>
      </c>
      <c r="G168" s="24" t="n">
        <v>3</v>
      </c>
      <c r="H168" s="24" t="n">
        <v>3</v>
      </c>
      <c r="I168" s="170" t="n">
        <f aca="false">F168-G168</f>
        <v>0</v>
      </c>
      <c r="J168" s="170" t="n">
        <f aca="false">F168-H168</f>
        <v>0</v>
      </c>
    </row>
    <row r="169" customFormat="false" ht="12.8" hidden="false" customHeight="false" outlineLevel="0" collapsed="false">
      <c r="A169" s="127"/>
      <c r="B169" s="127"/>
      <c r="C169" s="168" t="s">
        <v>206</v>
      </c>
      <c r="D169" s="169" t="s">
        <v>204</v>
      </c>
      <c r="E169" s="94" t="n">
        <v>70</v>
      </c>
      <c r="F169" s="23" t="n">
        <v>3</v>
      </c>
      <c r="G169" s="24" t="n">
        <v>3</v>
      </c>
      <c r="H169" s="24" t="n">
        <v>3</v>
      </c>
      <c r="I169" s="170" t="n">
        <f aca="false">F169-G169</f>
        <v>0</v>
      </c>
      <c r="J169" s="170" t="n">
        <f aca="false">F169-H169</f>
        <v>0</v>
      </c>
    </row>
    <row r="170" customFormat="false" ht="12.8" hidden="false" customHeight="false" outlineLevel="0" collapsed="false">
      <c r="A170" s="127"/>
      <c r="B170" s="127"/>
      <c r="C170" s="168"/>
      <c r="D170" s="169" t="s">
        <v>205</v>
      </c>
      <c r="E170" s="94" t="n">
        <v>71</v>
      </c>
      <c r="F170" s="23" t="n">
        <v>3</v>
      </c>
      <c r="G170" s="24" t="n">
        <v>3</v>
      </c>
      <c r="H170" s="24" t="n">
        <v>3</v>
      </c>
      <c r="I170" s="170" t="n">
        <f aca="false">F170-G170</f>
        <v>0</v>
      </c>
      <c r="J170" s="170" t="n">
        <f aca="false">F170-H170</f>
        <v>0</v>
      </c>
    </row>
    <row r="171" customFormat="false" ht="12.8" hidden="false" customHeight="false" outlineLevel="0" collapsed="false">
      <c r="A171" s="127"/>
      <c r="B171" s="127"/>
      <c r="C171" s="168" t="s">
        <v>207</v>
      </c>
      <c r="D171" s="169" t="s">
        <v>208</v>
      </c>
      <c r="E171" s="94" t="n">
        <v>72</v>
      </c>
      <c r="F171" s="23" t="n">
        <v>5</v>
      </c>
      <c r="G171" s="24" t="n">
        <v>5</v>
      </c>
      <c r="H171" s="24" t="n">
        <v>5</v>
      </c>
      <c r="I171" s="170" t="n">
        <f aca="false">F171-G171</f>
        <v>0</v>
      </c>
      <c r="J171" s="170" t="n">
        <f aca="false">F171-H171</f>
        <v>0</v>
      </c>
    </row>
    <row r="172" customFormat="false" ht="12.75" hidden="false" customHeight="true" outlineLevel="0" collapsed="false">
      <c r="A172" s="127"/>
      <c r="B172" s="127"/>
      <c r="C172" s="173" t="s">
        <v>209</v>
      </c>
      <c r="D172" s="173"/>
      <c r="E172" s="173"/>
      <c r="F172" s="173"/>
      <c r="G172" s="173"/>
      <c r="H172" s="173"/>
      <c r="I172" s="174" t="n">
        <f aca="false">SUM(I162:I171)</f>
        <v>0</v>
      </c>
      <c r="J172" s="174" t="n">
        <f aca="false">SUM(J162:J171)</f>
        <v>0</v>
      </c>
    </row>
    <row r="173" customFormat="false" ht="14.1" hidden="false" customHeight="true" outlineLevel="0" collapsed="false">
      <c r="A173" s="127"/>
      <c r="B173" s="127"/>
      <c r="C173" s="175" t="s">
        <v>210</v>
      </c>
      <c r="D173" s="175"/>
      <c r="E173" s="175"/>
      <c r="F173" s="175"/>
      <c r="G173" s="175"/>
      <c r="H173" s="175"/>
      <c r="I173" s="176" t="str">
        <f aca="false">IF(I172&lt;1,"NA",IF(I172&lt;10,"Mild",IF(I172&lt;20,"Moderate","Severe")))</f>
        <v>NA</v>
      </c>
      <c r="J173" s="176" t="str">
        <f aca="false">IF(J172&lt;1,"NA",IF(J172&lt;10,"Mild",IF(J172&lt;20,"Moderate","Severe")))</f>
        <v>NA</v>
      </c>
    </row>
    <row r="174" customFormat="false" ht="24.75" hidden="false" customHeight="true" outlineLevel="0" collapsed="false">
      <c r="A174" s="163" t="s">
        <v>188</v>
      </c>
      <c r="B174" s="15" t="s">
        <v>14</v>
      </c>
      <c r="C174" s="163" t="s">
        <v>189</v>
      </c>
      <c r="D174" s="163" t="s">
        <v>190</v>
      </c>
      <c r="E174" s="16" t="s">
        <v>17</v>
      </c>
      <c r="F174" s="164" t="s">
        <v>191</v>
      </c>
      <c r="G174" s="17" t="s">
        <v>19</v>
      </c>
      <c r="H174" s="17" t="s">
        <v>20</v>
      </c>
      <c r="I174" s="16" t="s">
        <v>192</v>
      </c>
      <c r="J174" s="16" t="s">
        <v>193</v>
      </c>
      <c r="K174" s="4"/>
      <c r="L174" s="4"/>
    </row>
    <row r="175" customFormat="false" ht="12.8" hidden="false" customHeight="false" outlineLevel="0" collapsed="false">
      <c r="A175" s="165" t="s">
        <v>211</v>
      </c>
      <c r="B175" s="166" t="n">
        <v>30</v>
      </c>
      <c r="C175" s="127"/>
      <c r="D175" s="127"/>
      <c r="E175" s="127"/>
      <c r="F175" s="127"/>
      <c r="G175" s="127"/>
      <c r="H175" s="127"/>
      <c r="I175" s="127"/>
      <c r="J175" s="127"/>
    </row>
    <row r="176" customFormat="false" ht="12.8" hidden="false" customHeight="false" outlineLevel="0" collapsed="false">
      <c r="A176" s="127"/>
      <c r="B176" s="127"/>
      <c r="C176" s="177" t="s">
        <v>212</v>
      </c>
      <c r="D176" s="178" t="s">
        <v>213</v>
      </c>
      <c r="E176" s="94" t="n">
        <v>73</v>
      </c>
      <c r="F176" s="179" t="n">
        <v>4.8</v>
      </c>
      <c r="G176" s="180" t="n">
        <v>4.8</v>
      </c>
      <c r="H176" s="180" t="n">
        <v>4.8</v>
      </c>
      <c r="I176" s="181" t="n">
        <f aca="false">F176-G176</f>
        <v>0</v>
      </c>
      <c r="J176" s="181" t="n">
        <f aca="false">F176-H176</f>
        <v>0</v>
      </c>
    </row>
    <row r="177" customFormat="false" ht="12.8" hidden="false" customHeight="false" outlineLevel="0" collapsed="false">
      <c r="A177" s="127"/>
      <c r="B177" s="127"/>
      <c r="C177" s="177"/>
      <c r="D177" s="178" t="s">
        <v>214</v>
      </c>
      <c r="E177" s="94" t="n">
        <v>74</v>
      </c>
      <c r="F177" s="179" t="n">
        <v>1.2</v>
      </c>
      <c r="G177" s="180" t="n">
        <v>1.2</v>
      </c>
      <c r="H177" s="180" t="n">
        <v>1.2</v>
      </c>
      <c r="I177" s="181" t="n">
        <f aca="false">F177-G177</f>
        <v>0</v>
      </c>
      <c r="J177" s="181" t="n">
        <f aca="false">F177-H177</f>
        <v>0</v>
      </c>
    </row>
    <row r="178" customFormat="false" ht="12.8" hidden="false" customHeight="false" outlineLevel="0" collapsed="false">
      <c r="A178" s="52" t="s">
        <v>215</v>
      </c>
      <c r="B178" s="52"/>
      <c r="C178" s="177" t="s">
        <v>216</v>
      </c>
      <c r="D178" s="178" t="s">
        <v>213</v>
      </c>
      <c r="E178" s="94" t="n">
        <v>75</v>
      </c>
      <c r="F178" s="179" t="n">
        <v>4.8</v>
      </c>
      <c r="G178" s="180" t="n">
        <v>4.8</v>
      </c>
      <c r="H178" s="180" t="n">
        <v>4.8</v>
      </c>
      <c r="I178" s="181" t="n">
        <f aca="false">F178-G178</f>
        <v>0</v>
      </c>
      <c r="J178" s="181" t="n">
        <f aca="false">F178-H178</f>
        <v>0</v>
      </c>
    </row>
    <row r="179" customFormat="false" ht="12.8" hidden="false" customHeight="false" outlineLevel="0" collapsed="false">
      <c r="A179" s="52" t="s">
        <v>217</v>
      </c>
      <c r="B179" s="52"/>
      <c r="C179" s="177"/>
      <c r="D179" s="178" t="s">
        <v>214</v>
      </c>
      <c r="E179" s="94" t="n">
        <v>76</v>
      </c>
      <c r="F179" s="179" t="n">
        <v>1.2</v>
      </c>
      <c r="G179" s="180" t="n">
        <v>1.2</v>
      </c>
      <c r="H179" s="180" t="n">
        <v>1.2</v>
      </c>
      <c r="I179" s="181" t="n">
        <f aca="false">F179-G179</f>
        <v>0</v>
      </c>
      <c r="J179" s="181" t="n">
        <f aca="false">F179-H179</f>
        <v>0</v>
      </c>
    </row>
    <row r="180" customFormat="false" ht="12.8" hidden="false" customHeight="false" outlineLevel="0" collapsed="false">
      <c r="A180" s="127"/>
      <c r="B180" s="127"/>
      <c r="C180" s="177" t="s">
        <v>218</v>
      </c>
      <c r="D180" s="178" t="s">
        <v>213</v>
      </c>
      <c r="E180" s="94" t="n">
        <v>77</v>
      </c>
      <c r="F180" s="179" t="n">
        <v>4.8</v>
      </c>
      <c r="G180" s="180" t="n">
        <v>4.8</v>
      </c>
      <c r="H180" s="180" t="n">
        <v>4.8</v>
      </c>
      <c r="I180" s="181" t="n">
        <f aca="false">F180-G180</f>
        <v>0</v>
      </c>
      <c r="J180" s="181" t="n">
        <f aca="false">F180-H180</f>
        <v>0</v>
      </c>
    </row>
    <row r="181" customFormat="false" ht="12.8" hidden="false" customHeight="false" outlineLevel="0" collapsed="false">
      <c r="A181" s="127"/>
      <c r="B181" s="127"/>
      <c r="C181" s="177"/>
      <c r="D181" s="178" t="s">
        <v>214</v>
      </c>
      <c r="E181" s="94" t="n">
        <v>78</v>
      </c>
      <c r="F181" s="179" t="n">
        <v>1.2</v>
      </c>
      <c r="G181" s="180" t="n">
        <v>1.2</v>
      </c>
      <c r="H181" s="180" t="n">
        <v>1.2</v>
      </c>
      <c r="I181" s="181" t="n">
        <f aca="false">F181-G181</f>
        <v>0</v>
      </c>
      <c r="J181" s="181" t="n">
        <f aca="false">F181-H181</f>
        <v>0</v>
      </c>
    </row>
    <row r="182" customFormat="false" ht="12.8" hidden="false" customHeight="false" outlineLevel="0" collapsed="false">
      <c r="A182" s="127"/>
      <c r="B182" s="127"/>
      <c r="C182" s="177" t="s">
        <v>219</v>
      </c>
      <c r="D182" s="178" t="s">
        <v>213</v>
      </c>
      <c r="E182" s="94" t="n">
        <v>79</v>
      </c>
      <c r="F182" s="179" t="n">
        <v>4.8</v>
      </c>
      <c r="G182" s="180" t="n">
        <v>4.8</v>
      </c>
      <c r="H182" s="180" t="n">
        <v>4.8</v>
      </c>
      <c r="I182" s="181" t="n">
        <f aca="false">F182-G182</f>
        <v>0</v>
      </c>
      <c r="J182" s="181" t="n">
        <f aca="false">F182-H182</f>
        <v>0</v>
      </c>
    </row>
    <row r="183" customFormat="false" ht="12.8" hidden="false" customHeight="false" outlineLevel="0" collapsed="false">
      <c r="A183" s="127"/>
      <c r="B183" s="127"/>
      <c r="C183" s="177"/>
      <c r="D183" s="178" t="s">
        <v>214</v>
      </c>
      <c r="E183" s="94" t="n">
        <v>80</v>
      </c>
      <c r="F183" s="179" t="n">
        <v>1.2</v>
      </c>
      <c r="G183" s="180" t="n">
        <v>1.2</v>
      </c>
      <c r="H183" s="180" t="n">
        <v>1.2</v>
      </c>
      <c r="I183" s="181" t="n">
        <f aca="false">F183-G183</f>
        <v>0</v>
      </c>
      <c r="J183" s="181" t="n">
        <f aca="false">F183-H183</f>
        <v>0</v>
      </c>
    </row>
    <row r="184" customFormat="false" ht="12.8" hidden="false" customHeight="false" outlineLevel="0" collapsed="false">
      <c r="A184" s="127"/>
      <c r="B184" s="127"/>
      <c r="C184" s="177" t="s">
        <v>220</v>
      </c>
      <c r="D184" s="178" t="s">
        <v>213</v>
      </c>
      <c r="E184" s="94" t="n">
        <v>81</v>
      </c>
      <c r="F184" s="179" t="n">
        <v>4.8</v>
      </c>
      <c r="G184" s="180" t="n">
        <v>4.8</v>
      </c>
      <c r="H184" s="180" t="n">
        <v>4.8</v>
      </c>
      <c r="I184" s="181" t="n">
        <f aca="false">F184-G184</f>
        <v>0</v>
      </c>
      <c r="J184" s="181" t="n">
        <f aca="false">F184-H184</f>
        <v>0</v>
      </c>
    </row>
    <row r="185" customFormat="false" ht="12.8" hidden="false" customHeight="false" outlineLevel="0" collapsed="false">
      <c r="A185" s="127"/>
      <c r="B185" s="127"/>
      <c r="C185" s="177"/>
      <c r="D185" s="178" t="s">
        <v>214</v>
      </c>
      <c r="E185" s="94" t="n">
        <v>82</v>
      </c>
      <c r="F185" s="179" t="n">
        <v>1.2</v>
      </c>
      <c r="G185" s="180" t="n">
        <v>1.2</v>
      </c>
      <c r="H185" s="180" t="n">
        <v>1.2</v>
      </c>
      <c r="I185" s="181" t="n">
        <f aca="false">F185-G185</f>
        <v>0</v>
      </c>
      <c r="J185" s="181" t="n">
        <f aca="false">F185-H185</f>
        <v>0</v>
      </c>
    </row>
    <row r="186" customFormat="false" ht="13.9" hidden="false" customHeight="true" outlineLevel="0" collapsed="false">
      <c r="A186" s="127"/>
      <c r="B186" s="173" t="s">
        <v>221</v>
      </c>
      <c r="C186" s="173"/>
      <c r="D186" s="173"/>
      <c r="E186" s="173"/>
      <c r="F186" s="173"/>
      <c r="G186" s="173"/>
      <c r="H186" s="173"/>
      <c r="I186" s="182" t="n">
        <f aca="false">SUM(I176:I185)</f>
        <v>0</v>
      </c>
      <c r="J186" s="182" t="n">
        <f aca="false">SUM(J176:J185)</f>
        <v>0</v>
      </c>
    </row>
    <row r="187" customFormat="false" ht="15" hidden="false" customHeight="true" outlineLevel="0" collapsed="false">
      <c r="A187" s="127"/>
      <c r="B187" s="183" t="s">
        <v>48</v>
      </c>
      <c r="C187" s="183"/>
      <c r="D187" s="183"/>
      <c r="E187" s="183"/>
      <c r="F187" s="183"/>
      <c r="G187" s="183"/>
      <c r="H187" s="183"/>
      <c r="I187" s="184" t="str">
        <f aca="false">IF(I186&lt;1,"NA",IF(I186&lt;10,"Mild",IF(I186&lt;20,"Moderate","Severe")))</f>
        <v>NA</v>
      </c>
      <c r="J187" s="184" t="str">
        <f aca="false">IF(J186&lt;1,"NA",IF(J186&lt;10,"Mild",IF(J186&lt;20,"Moderate","Severe")))</f>
        <v>NA</v>
      </c>
    </row>
    <row r="188" customFormat="false" ht="24.75" hidden="false" customHeight="true" outlineLevel="0" collapsed="false">
      <c r="A188" s="185" t="s">
        <v>188</v>
      </c>
      <c r="B188" s="15" t="s">
        <v>14</v>
      </c>
      <c r="C188" s="185" t="s">
        <v>189</v>
      </c>
      <c r="D188" s="185" t="s">
        <v>190</v>
      </c>
      <c r="E188" s="16" t="s">
        <v>17</v>
      </c>
      <c r="F188" s="186" t="s">
        <v>191</v>
      </c>
      <c r="G188" s="187" t="s">
        <v>19</v>
      </c>
      <c r="H188" s="187" t="s">
        <v>20</v>
      </c>
      <c r="I188" s="188" t="s">
        <v>192</v>
      </c>
      <c r="J188" s="188" t="s">
        <v>193</v>
      </c>
      <c r="K188" s="4"/>
      <c r="L188" s="4"/>
    </row>
    <row r="189" customFormat="false" ht="12.8" hidden="false" customHeight="false" outlineLevel="0" collapsed="false">
      <c r="A189" s="189" t="s">
        <v>222</v>
      </c>
      <c r="B189" s="190" t="n">
        <v>30</v>
      </c>
      <c r="C189" s="127"/>
      <c r="D189" s="127"/>
      <c r="E189" s="127"/>
      <c r="F189" s="127"/>
      <c r="G189" s="127"/>
      <c r="H189" s="127"/>
      <c r="I189" s="127"/>
      <c r="J189" s="127"/>
    </row>
    <row r="190" customFormat="false" ht="12.8" hidden="false" customHeight="false" outlineLevel="0" collapsed="false">
      <c r="A190" s="171" t="s">
        <v>223</v>
      </c>
      <c r="B190" s="171"/>
      <c r="C190" s="177" t="s">
        <v>224</v>
      </c>
      <c r="D190" s="178" t="s">
        <v>225</v>
      </c>
      <c r="E190" s="108" t="n">
        <v>83</v>
      </c>
      <c r="F190" s="179" t="n">
        <v>20</v>
      </c>
      <c r="G190" s="180" t="n">
        <v>20</v>
      </c>
      <c r="H190" s="180" t="n">
        <v>20</v>
      </c>
      <c r="I190" s="191" t="n">
        <f aca="false">F190-G190</f>
        <v>0</v>
      </c>
      <c r="J190" s="191" t="n">
        <f aca="false">F190-H190</f>
        <v>0</v>
      </c>
    </row>
    <row r="191" customFormat="false" ht="12.8" hidden="false" customHeight="false" outlineLevel="0" collapsed="false">
      <c r="A191" s="171" t="s">
        <v>226</v>
      </c>
      <c r="B191" s="171"/>
      <c r="C191" s="177" t="s">
        <v>227</v>
      </c>
      <c r="D191" s="178" t="s">
        <v>228</v>
      </c>
      <c r="E191" s="108" t="n">
        <v>84</v>
      </c>
      <c r="F191" s="179" t="n">
        <v>10</v>
      </c>
      <c r="G191" s="180" t="n">
        <v>10</v>
      </c>
      <c r="H191" s="180" t="n">
        <v>10</v>
      </c>
      <c r="I191" s="191" t="n">
        <f aca="false">F191-G191</f>
        <v>0</v>
      </c>
      <c r="J191" s="191" t="n">
        <f aca="false">F191-H191</f>
        <v>0</v>
      </c>
    </row>
    <row r="192" customFormat="false" ht="12.75" hidden="false" customHeight="true" outlineLevel="0" collapsed="false">
      <c r="A192" s="192"/>
      <c r="B192" s="193" t="s">
        <v>229</v>
      </c>
      <c r="C192" s="193"/>
      <c r="D192" s="193"/>
      <c r="E192" s="193"/>
      <c r="F192" s="193"/>
      <c r="G192" s="193"/>
      <c r="H192" s="193"/>
      <c r="I192" s="194" t="n">
        <f aca="false">SUM(I190:I191)</f>
        <v>0</v>
      </c>
      <c r="J192" s="194" t="n">
        <f aca="false">SUM(J190:J191)</f>
        <v>0</v>
      </c>
    </row>
    <row r="193" s="144" customFormat="true" ht="12.75" hidden="false" customHeight="true" outlineLevel="0" collapsed="false">
      <c r="A193" s="127"/>
      <c r="B193" s="195"/>
      <c r="C193" s="183" t="s">
        <v>48</v>
      </c>
      <c r="D193" s="183"/>
      <c r="E193" s="183"/>
      <c r="F193" s="183"/>
      <c r="G193" s="183"/>
      <c r="H193" s="183"/>
      <c r="I193" s="196" t="str">
        <f aca="false">IF(I192&lt;1,"NA",IF(I192&lt;10,"Mild",IF(I192&lt;20,"Moderate","Severe")))</f>
        <v>NA</v>
      </c>
      <c r="J193" s="196" t="str">
        <f aca="false">IF(J192&lt;1,"NA",IF(J192&lt;10.1,"Mild",IF(J192&lt;20.1,"Moderate","Severe")))</f>
        <v>NA</v>
      </c>
    </row>
    <row r="194" customFormat="false" ht="16.9" hidden="false" customHeight="true" outlineLevel="0" collapsed="false">
      <c r="A194" s="197" t="s">
        <v>230</v>
      </c>
      <c r="B194" s="197"/>
      <c r="C194" s="197"/>
      <c r="D194" s="197"/>
      <c r="E194" s="197"/>
      <c r="F194" s="197"/>
      <c r="G194" s="197"/>
      <c r="H194" s="197"/>
      <c r="I194" s="197"/>
      <c r="J194" s="197"/>
    </row>
    <row r="195" s="28" customFormat="true" ht="16.9" hidden="false" customHeight="true" outlineLevel="0" collapsed="false">
      <c r="A195" s="197" t="s">
        <v>231</v>
      </c>
      <c r="B195" s="197"/>
      <c r="C195" s="197"/>
      <c r="D195" s="197"/>
      <c r="E195" s="197"/>
      <c r="F195" s="197"/>
      <c r="G195" s="197"/>
      <c r="H195" s="197"/>
      <c r="I195" s="197"/>
      <c r="J195" s="197"/>
    </row>
    <row r="196" customFormat="false" ht="13.8" hidden="false" customHeight="false" outlineLevel="0" collapsed="false">
      <c r="A196" s="147" t="str">
        <f aca="false">IF(SUM(I172,I186,I192)=0," "," PLH + NLH + SLH ")</f>
        <v> </v>
      </c>
      <c r="B196" s="147"/>
      <c r="C196" s="198" t="s">
        <v>176</v>
      </c>
      <c r="D196" s="198"/>
      <c r="E196" s="198"/>
      <c r="F196" s="199" t="s">
        <v>177</v>
      </c>
      <c r="G196" s="199"/>
      <c r="H196" s="199"/>
      <c r="I196" s="200" t="str">
        <f aca="false">IF(SUM(J172,J186,J192)=0," "," PLH + NLH + SLH ")</f>
        <v> </v>
      </c>
      <c r="J196" s="200"/>
    </row>
    <row r="197" customFormat="false" ht="13.8" hidden="false" customHeight="false" outlineLevel="0" collapsed="false">
      <c r="A197" s="147" t="str">
        <f aca="false">IF(SUM(I172,I186,I192)=0," ",IF(I172=0," 0 "," "&amp;TEXT(I172,"##.##"))&amp;" + "&amp;IF(I186=0," 0 ",TEXT(I186,"##.##"))&amp;" + "&amp;IF(I192=0," 0 ",TEXT(I192,"##.##"))&amp;" ")</f>
        <v> </v>
      </c>
      <c r="B197" s="147"/>
      <c r="C197" s="201" t="n">
        <f aca="false">SUM(I172,I186,I192)</f>
        <v>0</v>
      </c>
      <c r="D197" s="201"/>
      <c r="E197" s="202"/>
      <c r="F197" s="203" t="n">
        <f aca="false">SUM(J172,J186,J192)</f>
        <v>0</v>
      </c>
      <c r="G197" s="203"/>
      <c r="H197" s="203"/>
      <c r="I197" s="200" t="str">
        <f aca="false">IF(SUM(J172,J186,J192)=0," ",IF(J172=0," 0 "," "&amp;TEXT(J172,"##.##"))&amp;" + "&amp;IF(J186=0," 0 ",TEXT(J186,"##.##"))&amp;" + "&amp;IF(J192=0," 0 ",TEXT(J192,"##.##"))&amp;" ")</f>
        <v> </v>
      </c>
      <c r="J197" s="200"/>
    </row>
    <row r="198" customFormat="false" ht="20.5" hidden="false" customHeight="true" outlineLevel="0" collapsed="false">
      <c r="A198" s="147" t="s">
        <v>232</v>
      </c>
      <c r="B198" s="147"/>
      <c r="C198" s="201" t="n">
        <f aca="false">IF(SUM(I172,I186,I192) &gt; 90, 90, SUM(I172,I186,I192))</f>
        <v>0</v>
      </c>
      <c r="D198" s="201"/>
      <c r="E198" s="202"/>
      <c r="F198" s="203" t="n">
        <f aca="false">IF(SUM(J172,J186,J192) &gt; 90, 90, SUM(J172,J186,J192))</f>
        <v>0</v>
      </c>
      <c r="G198" s="203"/>
      <c r="H198" s="203"/>
      <c r="I198" s="204"/>
      <c r="J198" s="204"/>
    </row>
    <row r="199" customFormat="false" ht="12.8" hidden="false" customHeight="false" outlineLevel="0" collapsed="false">
      <c r="A199" s="205"/>
      <c r="B199" s="205"/>
      <c r="C199" s="205"/>
      <c r="D199" s="205"/>
      <c r="E199" s="205"/>
      <c r="F199" s="205"/>
      <c r="G199" s="205"/>
      <c r="H199" s="205"/>
      <c r="I199" s="134" t="s">
        <v>61</v>
      </c>
      <c r="J199" s="134"/>
    </row>
    <row r="200" customFormat="false" ht="12.6" hidden="false" customHeight="true" outlineLevel="0" collapsed="false">
      <c r="A200" s="57" t="s">
        <v>62</v>
      </c>
      <c r="B200" s="158"/>
      <c r="C200" s="158"/>
      <c r="D200" s="158"/>
      <c r="E200" s="158"/>
      <c r="F200" s="158"/>
      <c r="G200" s="158"/>
      <c r="H200" s="158"/>
      <c r="I200" s="59" t="s">
        <v>233</v>
      </c>
      <c r="J200" s="59"/>
      <c r="K200" s="4"/>
      <c r="L200" s="4"/>
    </row>
    <row r="201" customFormat="false" ht="15" hidden="false" customHeight="true" outlineLevel="0" collapsed="false">
      <c r="A201" s="2" t="s">
        <v>1</v>
      </c>
      <c r="B201" s="2"/>
      <c r="C201" s="2"/>
      <c r="D201" s="2"/>
      <c r="E201" s="2"/>
      <c r="F201" s="2"/>
      <c r="G201" s="2"/>
      <c r="H201" s="2"/>
      <c r="I201" s="2"/>
      <c r="J201" s="2"/>
      <c r="K201" s="4"/>
      <c r="L201" s="4"/>
    </row>
    <row r="202" customFormat="false" ht="11.65" hidden="false" customHeight="true" outlineLevel="0" collapsed="false">
      <c r="A202" s="58"/>
      <c r="B202" s="5" t="s">
        <v>64</v>
      </c>
      <c r="C202" s="5"/>
      <c r="D202" s="5"/>
      <c r="E202" s="5"/>
      <c r="F202" s="58"/>
      <c r="G202" s="60"/>
      <c r="H202" s="7" t="s">
        <v>65</v>
      </c>
      <c r="I202" s="61" t="str">
        <f aca="false">I3</f>
        <v>Date Here</v>
      </c>
      <c r="J202" s="61"/>
      <c r="K202" s="4"/>
      <c r="L202" s="4"/>
    </row>
    <row r="203" customFormat="false" ht="13.5" hidden="false" customHeight="true" outlineLevel="0" collapsed="false">
      <c r="A203" s="7" t="s">
        <v>66</v>
      </c>
      <c r="B203" s="62" t="str">
        <f aca="false">B4</f>
        <v>Name Here</v>
      </c>
      <c r="C203" s="62"/>
      <c r="D203" s="62"/>
      <c r="E203" s="63"/>
      <c r="F203" s="9" t="s">
        <v>67</v>
      </c>
      <c r="G203" s="61" t="str">
        <f aca="false">G4</f>
        <v>Age here</v>
      </c>
      <c r="H203" s="9" t="s">
        <v>68</v>
      </c>
      <c r="I203" s="61" t="str">
        <f aca="false">I4</f>
        <v>Gender</v>
      </c>
      <c r="J203" s="12"/>
      <c r="K203" s="4"/>
      <c r="L203" s="4"/>
    </row>
    <row r="204" customFormat="false" ht="15" hidden="false" customHeight="true" outlineLevel="0" collapsed="false">
      <c r="A204" s="134"/>
      <c r="B204" s="206"/>
      <c r="C204" s="206"/>
      <c r="D204" s="206"/>
      <c r="E204" s="206"/>
      <c r="F204" s="206"/>
      <c r="G204" s="206"/>
      <c r="H204" s="206"/>
      <c r="I204" s="207"/>
      <c r="J204" s="207"/>
    </row>
    <row r="205" customFormat="false" ht="18.85" hidden="false" customHeight="true" outlineLevel="0" collapsed="false">
      <c r="A205" s="208" t="s">
        <v>234</v>
      </c>
      <c r="B205" s="208"/>
      <c r="C205" s="208"/>
      <c r="D205" s="208"/>
      <c r="E205" s="208"/>
      <c r="F205" s="208"/>
      <c r="G205" s="208"/>
      <c r="H205" s="208"/>
      <c r="I205" s="208"/>
      <c r="J205" s="208"/>
    </row>
    <row r="206" customFormat="false" ht="12.8" hidden="false" customHeight="false" outlineLevel="0" collapsed="false">
      <c r="A206" s="131" t="s">
        <v>235</v>
      </c>
      <c r="B206" s="131"/>
      <c r="C206" s="131"/>
      <c r="D206" s="131"/>
      <c r="E206" s="131"/>
      <c r="F206" s="131"/>
      <c r="G206" s="131"/>
      <c r="H206" s="131"/>
      <c r="I206" s="131"/>
      <c r="J206" s="131"/>
    </row>
    <row r="207" customFormat="false" ht="15.5" hidden="false" customHeight="true" outlineLevel="0" collapsed="false">
      <c r="A207" s="134"/>
      <c r="B207" s="134"/>
      <c r="C207" s="209" t="s">
        <v>176</v>
      </c>
      <c r="D207" s="209"/>
      <c r="E207" s="210"/>
      <c r="F207" s="211" t="s">
        <v>177</v>
      </c>
      <c r="G207" s="211"/>
      <c r="H207" s="211"/>
      <c r="I207" s="134"/>
      <c r="J207" s="134"/>
    </row>
    <row r="208" customFormat="false" ht="12.8" hidden="false" customHeight="false" outlineLevel="0" collapsed="false">
      <c r="A208" s="212" t="s">
        <v>236</v>
      </c>
      <c r="B208" s="212"/>
      <c r="C208" s="213" t="n">
        <f aca="false">D149</f>
        <v>0</v>
      </c>
      <c r="D208" s="213"/>
      <c r="E208" s="210"/>
      <c r="F208" s="214" t="n">
        <f aca="false">F149</f>
        <v>0</v>
      </c>
      <c r="G208" s="214"/>
      <c r="H208" s="214"/>
      <c r="I208" s="134"/>
      <c r="J208" s="134"/>
    </row>
    <row r="209" customFormat="false" ht="12.8" hidden="false" customHeight="false" outlineLevel="0" collapsed="false">
      <c r="A209" s="212"/>
      <c r="B209" s="212"/>
      <c r="C209" s="215" t="str">
        <f aca="false">IF(D149+C198=0," ",IF(D149&gt;=C198,"Higher Value a","Lower Value b"))</f>
        <v> </v>
      </c>
      <c r="D209" s="215"/>
      <c r="E209" s="210"/>
      <c r="F209" s="216" t="str">
        <f aca="false">IF(F149+F198=0," ",IF(F149&gt;=F198,"Higher Value a","Lower Value b"))</f>
        <v> </v>
      </c>
      <c r="G209" s="216"/>
      <c r="H209" s="216"/>
      <c r="I209" s="134"/>
      <c r="J209" s="134"/>
    </row>
    <row r="210" customFormat="false" ht="12.8" hidden="false" customHeight="false" outlineLevel="0" collapsed="false">
      <c r="A210" s="212" t="s">
        <v>237</v>
      </c>
      <c r="B210" s="212"/>
      <c r="C210" s="217" t="n">
        <f aca="false">C198</f>
        <v>0</v>
      </c>
      <c r="D210" s="217"/>
      <c r="E210" s="210"/>
      <c r="F210" s="218" t="n">
        <f aca="false">F198</f>
        <v>0</v>
      </c>
      <c r="G210" s="218"/>
      <c r="H210" s="218"/>
      <c r="I210" s="134"/>
      <c r="J210" s="134"/>
    </row>
    <row r="211" customFormat="false" ht="12.8" hidden="false" customHeight="false" outlineLevel="0" collapsed="false">
      <c r="A211" s="212"/>
      <c r="B211" s="212"/>
      <c r="C211" s="219" t="str">
        <f aca="false">IF(D149+C198=0," ",IF(D149&lt;C198,"Higher Value a","Lower Value b"))</f>
        <v> </v>
      </c>
      <c r="D211" s="219"/>
      <c r="E211" s="210"/>
      <c r="F211" s="220" t="str">
        <f aca="false">IF(F149+F198=0," ",IF(F149&lt;F198,"Higher Value a","Lower Value b"))</f>
        <v> </v>
      </c>
      <c r="G211" s="220"/>
      <c r="H211" s="220"/>
      <c r="I211" s="134"/>
      <c r="J211" s="134"/>
    </row>
    <row r="212" s="28" customFormat="true" ht="17.6" hidden="false" customHeight="true" outlineLevel="0" collapsed="false">
      <c r="A212" s="156" t="s">
        <v>238</v>
      </c>
      <c r="B212" s="156"/>
      <c r="C212" s="148" t="str">
        <f aca="false">IF(C208+C210=0," ",TEXT(IF(C208&gt;=C210,C208,C210),"0.##")&amp;" + "&amp;TEXT(IF(C208&lt;C210,C208,C210),"0.##")&amp;" ( 90 - "&amp;TEXT(IF(C208&gt;=C210,C208,C210),"0.##")&amp;" ) / 90")</f>
        <v> </v>
      </c>
      <c r="D212" s="148"/>
      <c r="E212" s="210"/>
      <c r="F212" s="221" t="str">
        <f aca="false">IF(F208+F210=0," ",TEXT(IF(F208&gt;=F210,F208,F210),"##.##")&amp;" + "&amp;TEXT(IF(F208&lt;F210,F208,F210),"##.##")&amp;" ( 90 - "&amp;TEXT(IF(F208&gt;=F210,F208,F210),"##.##")&amp;" ) / 90")</f>
        <v> </v>
      </c>
      <c r="G212" s="221"/>
      <c r="H212" s="221"/>
      <c r="I212" s="222"/>
      <c r="J212" s="222"/>
    </row>
    <row r="213" s="226" customFormat="true" ht="34" hidden="false" customHeight="true" outlineLevel="0" collapsed="false">
      <c r="A213" s="223" t="s">
        <v>239</v>
      </c>
      <c r="B213" s="223"/>
      <c r="C213" s="224" t="n">
        <f aca="false">IF(C208&gt;C210,(C208+(C210*(90-C208)/90)),(C210+(C208*(90-C210)/90)))</f>
        <v>0</v>
      </c>
      <c r="D213" s="224"/>
      <c r="E213" s="210"/>
      <c r="F213" s="224" t="n">
        <f aca="false">IF(F208&gt;F210,(F208+(F210*(90-F208)/90)),(F210+(F208*(90-F210)/90)))</f>
        <v>0</v>
      </c>
      <c r="G213" s="224"/>
      <c r="H213" s="224"/>
      <c r="I213" s="225"/>
      <c r="J213" s="225"/>
    </row>
    <row r="214" customFormat="false" ht="12.8" hidden="true" customHeight="false" outlineLevel="0" collapsed="false"/>
    <row r="215" s="28" customFormat="true" ht="19.4" hidden="false" customHeight="true" outlineLevel="0" collapsed="false">
      <c r="A215" s="222"/>
      <c r="B215" s="227" t="s">
        <v>240</v>
      </c>
      <c r="C215" s="227"/>
      <c r="D215" s="227"/>
      <c r="E215" s="227"/>
      <c r="F215" s="227"/>
      <c r="G215" s="227"/>
      <c r="H215" s="227"/>
      <c r="I215" s="228" t="s">
        <v>241</v>
      </c>
      <c r="J215" s="228"/>
    </row>
    <row r="216" customFormat="false" ht="20.35" hidden="false" customHeight="true" outlineLevel="0" collapsed="false">
      <c r="A216" s="229"/>
      <c r="B216" s="230" t="s">
        <v>242</v>
      </c>
      <c r="C216" s="230"/>
      <c r="D216" s="230"/>
      <c r="E216" s="230"/>
      <c r="F216" s="230"/>
      <c r="G216" s="230"/>
      <c r="H216" s="230"/>
      <c r="I216" s="230"/>
      <c r="J216" s="230"/>
    </row>
    <row r="217" customFormat="false" ht="20.35" hidden="false" customHeight="true" outlineLevel="0" collapsed="false">
      <c r="A217" s="15" t="s">
        <v>243</v>
      </c>
      <c r="B217" s="15" t="s">
        <v>244</v>
      </c>
      <c r="C217" s="231" t="s">
        <v>245</v>
      </c>
      <c r="D217" s="231"/>
      <c r="E217" s="16" t="s">
        <v>17</v>
      </c>
      <c r="F217" s="164" t="s">
        <v>191</v>
      </c>
      <c r="G217" s="17" t="s">
        <v>19</v>
      </c>
      <c r="H217" s="17" t="s">
        <v>20</v>
      </c>
      <c r="I217" s="16" t="s">
        <v>192</v>
      </c>
      <c r="J217" s="16" t="s">
        <v>193</v>
      </c>
    </row>
    <row r="218" s="239" customFormat="true" ht="22.35" hidden="false" customHeight="true" outlineLevel="0" collapsed="false">
      <c r="A218" s="232" t="s">
        <v>246</v>
      </c>
      <c r="B218" s="233" t="s">
        <v>247</v>
      </c>
      <c r="C218" s="234" t="str">
        <f aca="false">IF(I209 = "Relative 10%", "Dominant Extremity"&amp;CHAR(10)&amp;"(10% of the total impairment)", "Dominant Extremity (10%)")</f>
        <v>Dominant Extremity (10%)</v>
      </c>
      <c r="D218" s="234"/>
      <c r="E218" s="235" t="n">
        <v>85</v>
      </c>
      <c r="F218" s="236" t="s">
        <v>248</v>
      </c>
      <c r="G218" s="237" t="s">
        <v>249</v>
      </c>
      <c r="H218" s="237" t="s">
        <v>249</v>
      </c>
      <c r="I218" s="238" t="n">
        <f aca="false">IF(G218 = "yes", 10,0)</f>
        <v>0</v>
      </c>
      <c r="J218" s="238" t="n">
        <f aca="false">IF(H218 = "yes", 10,0)</f>
        <v>0</v>
      </c>
    </row>
    <row r="219" s="239" customFormat="true" ht="23.7" hidden="false" customHeight="true" outlineLevel="0" collapsed="false">
      <c r="A219" s="13" t="s">
        <v>250</v>
      </c>
      <c r="B219" s="233" t="s">
        <v>251</v>
      </c>
      <c r="C219" s="240" t="s">
        <v>252</v>
      </c>
      <c r="D219" s="240"/>
      <c r="E219" s="94" t="n">
        <v>86</v>
      </c>
      <c r="F219" s="236" t="n">
        <v>0</v>
      </c>
      <c r="G219" s="237" t="n">
        <v>0</v>
      </c>
      <c r="H219" s="237" t="n">
        <v>0</v>
      </c>
      <c r="I219" s="238" t="n">
        <f aca="false">IF(G219 &gt; 1, 2 * (G219 - 1), 0)</f>
        <v>0</v>
      </c>
      <c r="J219" s="238" t="n">
        <f aca="false">IF(H219 &gt; 1, 2 * (H219 - 1), 0)</f>
        <v>0</v>
      </c>
    </row>
    <row r="220" s="239" customFormat="true" ht="23.7" hidden="false" customHeight="true" outlineLevel="0" collapsed="false">
      <c r="A220" s="241"/>
      <c r="B220" s="242" t="str">
        <f aca="false">"EXC-IC = EXtent or Qnty of Non limited Additional Weightage "&amp;IF(I215 = "Relative 10%", "(as %age of Impairment)", "")</f>
        <v>EXC-IC = EXtent or Qnty of Non limited Additional Weightage (as %age of Impairment)</v>
      </c>
      <c r="C220" s="242"/>
      <c r="D220" s="242"/>
      <c r="E220" s="242"/>
      <c r="F220" s="242"/>
      <c r="G220" s="242"/>
      <c r="H220" s="242"/>
      <c r="I220" s="243" t="n">
        <f aca="false">SUM(I218:I219) * (IF(I215 = "Relative 10%", C213*0.01, 1))</f>
        <v>0</v>
      </c>
      <c r="J220" s="243" t="n">
        <f aca="false">SUM(J218:J219)*(IF(I215="Relative 10%",F213*0.01,1))</f>
        <v>0</v>
      </c>
    </row>
    <row r="221" s="239" customFormat="true" ht="20.35" hidden="false" customHeight="true" outlineLevel="0" collapsed="false">
      <c r="A221" s="229"/>
      <c r="B221" s="244" t="s">
        <v>253</v>
      </c>
      <c r="C221" s="244"/>
      <c r="D221" s="244"/>
      <c r="E221" s="244"/>
      <c r="F221" s="244"/>
      <c r="G221" s="244"/>
      <c r="H221" s="244"/>
      <c r="I221" s="244"/>
      <c r="J221" s="244"/>
    </row>
    <row r="222" s="239" customFormat="true" ht="20.35" hidden="false" customHeight="true" outlineLevel="0" collapsed="false">
      <c r="A222" s="15" t="s">
        <v>243</v>
      </c>
      <c r="B222" s="15" t="s">
        <v>244</v>
      </c>
      <c r="C222" s="231" t="s">
        <v>245</v>
      </c>
      <c r="D222" s="231"/>
      <c r="E222" s="16" t="s">
        <v>17</v>
      </c>
      <c r="F222" s="164" t="s">
        <v>191</v>
      </c>
      <c r="G222" s="17" t="s">
        <v>19</v>
      </c>
      <c r="H222" s="17" t="s">
        <v>20</v>
      </c>
      <c r="I222" s="16" t="s">
        <v>192</v>
      </c>
      <c r="J222" s="16" t="s">
        <v>193</v>
      </c>
    </row>
    <row r="223" s="239" customFormat="true" ht="21" hidden="false" customHeight="true" outlineLevel="0" collapsed="false">
      <c r="A223" s="245"/>
      <c r="B223" s="233" t="s">
        <v>254</v>
      </c>
      <c r="C223" s="240" t="s">
        <v>255</v>
      </c>
      <c r="D223" s="240"/>
      <c r="E223" s="94" t="n">
        <v>87</v>
      </c>
      <c r="F223" s="236" t="n">
        <v>0</v>
      </c>
      <c r="G223" s="237" t="n">
        <v>0</v>
      </c>
      <c r="H223" s="237" t="n">
        <v>0</v>
      </c>
      <c r="I223" s="238" t="n">
        <f aca="false">G223</f>
        <v>0</v>
      </c>
      <c r="J223" s="238" t="n">
        <f aca="false">H223</f>
        <v>0</v>
      </c>
    </row>
    <row r="224" s="239" customFormat="true" ht="21" hidden="false" customHeight="true" outlineLevel="0" collapsed="false">
      <c r="A224" s="246"/>
      <c r="B224" s="233" t="s">
        <v>256</v>
      </c>
      <c r="C224" s="247" t="s">
        <v>257</v>
      </c>
      <c r="D224" s="247"/>
      <c r="E224" s="248" t="n">
        <v>88</v>
      </c>
      <c r="F224" s="236" t="n">
        <v>0</v>
      </c>
      <c r="G224" s="237" t="n">
        <v>0</v>
      </c>
      <c r="H224" s="237" t="n">
        <v>0</v>
      </c>
      <c r="I224" s="238" t="n">
        <f aca="false">G224</f>
        <v>0</v>
      </c>
      <c r="J224" s="238" t="n">
        <f aca="false">H224</f>
        <v>0</v>
      </c>
    </row>
    <row r="225" s="239" customFormat="true" ht="21" hidden="false" customHeight="true" outlineLevel="0" collapsed="false">
      <c r="A225" s="249" t="s">
        <v>258</v>
      </c>
      <c r="B225" s="233" t="s">
        <v>254</v>
      </c>
      <c r="C225" s="250" t="s">
        <v>259</v>
      </c>
      <c r="D225" s="250"/>
      <c r="E225" s="251" t="n">
        <v>89</v>
      </c>
      <c r="F225" s="236" t="n">
        <v>0</v>
      </c>
      <c r="G225" s="237" t="n">
        <v>0</v>
      </c>
      <c r="H225" s="237" t="n">
        <v>0</v>
      </c>
      <c r="I225" s="238" t="n">
        <f aca="false">G225</f>
        <v>0</v>
      </c>
      <c r="J225" s="238" t="n">
        <f aca="false">H225</f>
        <v>0</v>
      </c>
    </row>
    <row r="226" s="239" customFormat="true" ht="21" hidden="false" customHeight="true" outlineLevel="0" collapsed="false">
      <c r="A226" s="249"/>
      <c r="B226" s="233" t="s">
        <v>254</v>
      </c>
      <c r="C226" s="240" t="s">
        <v>260</v>
      </c>
      <c r="D226" s="240"/>
      <c r="E226" s="94" t="n">
        <v>90</v>
      </c>
      <c r="F226" s="236" t="n">
        <v>0</v>
      </c>
      <c r="G226" s="237" t="n">
        <v>0</v>
      </c>
      <c r="H226" s="237" t="n">
        <v>0</v>
      </c>
      <c r="I226" s="238" t="n">
        <f aca="false">G226</f>
        <v>0</v>
      </c>
      <c r="J226" s="238" t="n">
        <f aca="false">H226</f>
        <v>0</v>
      </c>
    </row>
    <row r="227" s="28" customFormat="true" ht="19.5" hidden="false" customHeight="true" outlineLevel="0" collapsed="false">
      <c r="A227" s="241"/>
      <c r="B227" s="252" t="str">
        <f aca="false">"EXC = EXtent (Quantity) of Additional Weightage "&amp;IF(I215 = "Relative 10%", "(as percentage of Impairment)", "")</f>
        <v>EXC = EXtent (Quantity) of Additional Weightage (as percentage of Impairment)</v>
      </c>
      <c r="C227" s="252"/>
      <c r="D227" s="252"/>
      <c r="E227" s="252"/>
      <c r="F227" s="252"/>
      <c r="G227" s="252"/>
      <c r="H227" s="252"/>
      <c r="I227" s="253" t="n">
        <f aca="false">SUM(I223:I226) * (IF(I215 = "Relative 10%", C213 * 0.01, 1))</f>
        <v>0</v>
      </c>
      <c r="J227" s="253" t="n">
        <f aca="false">SUM(J223:J226)*(IF(I215="Relative 10%",F213*0.01,1))</f>
        <v>0</v>
      </c>
    </row>
    <row r="228" s="28" customFormat="true" ht="19.5" hidden="false" customHeight="true" outlineLevel="0" collapsed="false">
      <c r="A228" s="241"/>
      <c r="B228" s="252" t="str">
        <f aca="false">"ALC = Max Allowed Limit of Additional Weightage "&amp;IF(I215 = "Relative 10%", "(10% of Impairment)", "")</f>
        <v>ALC = Max Allowed Limit of Additional Weightage (10% of Impairment)</v>
      </c>
      <c r="C228" s="252"/>
      <c r="D228" s="252"/>
      <c r="E228" s="252"/>
      <c r="F228" s="252"/>
      <c r="G228" s="252"/>
      <c r="H228" s="252"/>
      <c r="I228" s="253" t="n">
        <f aca="false">IF(I227=0, 0, IF(I215 = "Relative 10%", C213 * 0.1, 10))</f>
        <v>0</v>
      </c>
      <c r="J228" s="253" t="n">
        <f aca="false">IF(J227=0, 0, IF(I215 = "Relative 10%", F213 * 0.1,10))</f>
        <v>0</v>
      </c>
    </row>
    <row r="229" s="28" customFormat="true" ht="17.1" hidden="false" customHeight="true" outlineLevel="0" collapsed="false">
      <c r="A229" s="254"/>
      <c r="B229" s="104" t="s">
        <v>261</v>
      </c>
      <c r="C229" s="104"/>
      <c r="D229" s="104"/>
      <c r="E229" s="104"/>
      <c r="F229" s="104"/>
      <c r="G229" s="104"/>
      <c r="H229" s="104"/>
      <c r="I229" s="255" t="n">
        <f aca="false">IF(I215 = "Relative 10%", MIN(I227,C213 * 0.1), MIN(I227, 10))</f>
        <v>0</v>
      </c>
      <c r="J229" s="255" t="n">
        <f aca="false">IF(I215 = "Relative 10%", MIN(J227,F213 * 0.1), MIN(J227, 10))</f>
        <v>0</v>
      </c>
    </row>
    <row r="230" s="144" customFormat="true" ht="14.9" hidden="false" customHeight="true" outlineLevel="0" collapsed="false">
      <c r="A230" s="256" t="s">
        <v>262</v>
      </c>
      <c r="B230" s="257" t="s">
        <v>263</v>
      </c>
      <c r="C230" s="257"/>
      <c r="D230" s="257"/>
      <c r="E230" s="257"/>
      <c r="F230" s="257"/>
      <c r="G230" s="257"/>
      <c r="H230" s="257"/>
      <c r="I230" s="258" t="n">
        <f aca="false">I220+I229</f>
        <v>0</v>
      </c>
      <c r="J230" s="258" t="n">
        <f aca="false">J220+J229</f>
        <v>0</v>
      </c>
    </row>
    <row r="231" customFormat="false" ht="11.5" hidden="false" customHeight="true" outlineLevel="0" collapsed="false">
      <c r="A231" s="259" t="str">
        <f aca="false">IF(I215 = "Relative 10%", "Additional Weightage or extra points should not exceed 10% of effective impairment.", "Additional Weightage or extra points should not exceed 10%.")</f>
        <v>Additional Weightage or extra points should not exceed 10% of effective impairment.</v>
      </c>
      <c r="B231" s="259"/>
      <c r="C231" s="259"/>
      <c r="D231" s="259"/>
      <c r="E231" s="259"/>
      <c r="F231" s="259"/>
      <c r="G231" s="259"/>
      <c r="H231" s="259"/>
      <c r="I231" s="260"/>
      <c r="J231" s="260"/>
    </row>
    <row r="232" customFormat="false" ht="22.35" hidden="false" customHeight="true" outlineLevel="0" collapsed="false">
      <c r="A232" s="259" t="s">
        <v>264</v>
      </c>
      <c r="B232" s="259"/>
      <c r="C232" s="259"/>
      <c r="D232" s="259"/>
      <c r="E232" s="259"/>
      <c r="F232" s="259"/>
      <c r="G232" s="259"/>
      <c r="H232" s="259"/>
      <c r="I232" s="260"/>
      <c r="J232" s="260"/>
    </row>
    <row r="233" customFormat="false" ht="16.5" hidden="false" customHeight="true" outlineLevel="0" collapsed="false">
      <c r="A233" s="261" t="s">
        <v>265</v>
      </c>
      <c r="B233" s="261"/>
      <c r="C233" s="261"/>
      <c r="D233" s="261"/>
      <c r="E233" s="261"/>
      <c r="F233" s="261"/>
      <c r="G233" s="261"/>
      <c r="H233" s="261"/>
      <c r="I233" s="261"/>
      <c r="J233" s="261"/>
    </row>
    <row r="234" customFormat="false" ht="14.45" hidden="false" customHeight="true" outlineLevel="0" collapsed="false">
      <c r="A234" s="261" t="s">
        <v>266</v>
      </c>
      <c r="B234" s="261"/>
      <c r="C234" s="261"/>
      <c r="D234" s="261"/>
      <c r="E234" s="261"/>
      <c r="F234" s="261"/>
      <c r="G234" s="261"/>
      <c r="H234" s="261"/>
      <c r="I234" s="261"/>
      <c r="J234" s="261"/>
    </row>
    <row r="235" s="100" customFormat="true" ht="14.85" hidden="false" customHeight="true" outlineLevel="0" collapsed="false">
      <c r="A235" s="262" t="str">
        <f aca="false">"On Right Side "&amp;IF(C213=0,"0",TEXT(C213,"##.##"))&amp;" (AC &amp; HC) + "&amp;IF(I230=0,"0",TEXT(I229,"##.##"))&amp;" (AW) "</f>
        <v>On Right Side 0 (AC &amp; HC) + 0 (AW)</v>
      </c>
      <c r="B235" s="262"/>
      <c r="C235" s="262"/>
      <c r="D235" s="263"/>
      <c r="E235" s="263"/>
      <c r="F235" s="264" t="str">
        <f aca="false">"On Left Side "&amp;IF(F213=0,"0",TEXT(F213,"##.##"))&amp;" (AC &amp; HC) + "&amp;IF(J230=0,"0",TEXT(J229,"##.##"))&amp;" (AW)"</f>
        <v>On Left Side 0 (AC &amp; HC) + 0 (AW)</v>
      </c>
      <c r="G235" s="264"/>
      <c r="H235" s="264"/>
      <c r="I235" s="264"/>
      <c r="J235" s="264"/>
    </row>
    <row r="236" s="269" customFormat="true" ht="17.1" hidden="false" customHeight="true" outlineLevel="0" collapsed="false">
      <c r="A236" s="265" t="str">
        <f aca="false">IF(C236&gt;=F236,"Higher Value a","Lower Value b")</f>
        <v>Higher Value a</v>
      </c>
      <c r="B236" s="265"/>
      <c r="C236" s="266" t="n">
        <f aca="false">C213+I230</f>
        <v>0</v>
      </c>
      <c r="D236" s="263"/>
      <c r="E236" s="263"/>
      <c r="F236" s="267" t="n">
        <f aca="false">F213 + J230</f>
        <v>0</v>
      </c>
      <c r="G236" s="268" t="str">
        <f aca="false">IF(C236&lt;F236,"Higher Value a","Lower Value b")</f>
        <v>Lower Value b</v>
      </c>
      <c r="H236" s="268"/>
      <c r="I236" s="267"/>
      <c r="J236" s="267"/>
    </row>
    <row r="237" s="269" customFormat="true" ht="17.45" hidden="false" customHeight="true" outlineLevel="0" collapsed="false">
      <c r="A237" s="270" t="s">
        <v>267</v>
      </c>
      <c r="B237" s="270"/>
      <c r="C237" s="271" t="str">
        <f aca="false">" "&amp;IF(C236+F236=0," ",IF(C236+F236=0," 0 ",TEXT(IF(C236&gt;=F236,C236,F236),"##.##"))&amp;" + "&amp;IF(C236+F236=0," 0 ",IF(IF(C236&lt;F236,C236,F236)=0," 0",TEXT(IF(C236&lt;F236,C236,F236),"##.##")))&amp;" ( 90 - "&amp;IF(C236+F236=0," 0 ",IF(IF(C236&gt;=F236,C236,F236)=0," 0",TEXT(IF(C236&gt;=F236,C236,F236),"##.##")))&amp;" ) / 90")</f>
        <v>  </v>
      </c>
      <c r="D237" s="271"/>
      <c r="E237" s="271"/>
      <c r="F237" s="271"/>
      <c r="G237" s="272"/>
      <c r="H237" s="273" t="s">
        <v>238</v>
      </c>
      <c r="I237" s="273"/>
      <c r="J237" s="274"/>
    </row>
    <row r="238" customFormat="false" ht="15" hidden="false" customHeight="false" outlineLevel="0" collapsed="false">
      <c r="A238" s="275" t="s">
        <v>268</v>
      </c>
      <c r="B238" s="276" t="n">
        <f aca="false">ROUND(IF(J238&gt;100,100,J238),2)</f>
        <v>0</v>
      </c>
      <c r="C238" s="277" t="s">
        <v>269</v>
      </c>
      <c r="D238" s="278" t="n">
        <f aca="false">ROUND(IF(J238&gt;100,100,J238),0)</f>
        <v>0</v>
      </c>
      <c r="E238" s="278"/>
      <c r="F238" s="279" t="s">
        <v>270</v>
      </c>
      <c r="G238" s="280"/>
      <c r="H238" s="274"/>
      <c r="I238" s="274"/>
      <c r="J238" s="281" t="n">
        <f aca="false">ROUND(IF(C236&gt;F236,(C236+(F236*((90-C236)/90))),(F236+(C236*((90-F236)/90)))),2)</f>
        <v>0</v>
      </c>
    </row>
    <row r="239" customFormat="false" ht="12.8" hidden="false" customHeight="false" outlineLevel="0" collapsed="false">
      <c r="A239" s="282" t="s">
        <v>271</v>
      </c>
      <c r="B239" s="282"/>
      <c r="C239" s="282"/>
      <c r="D239" s="282"/>
      <c r="E239" s="282"/>
      <c r="F239" s="282"/>
      <c r="G239" s="282"/>
      <c r="H239" s="282"/>
      <c r="I239" s="282"/>
      <c r="J239" s="283"/>
    </row>
    <row r="240" customFormat="false" ht="12.8" hidden="false" customHeight="false" outlineLevel="0" collapsed="false">
      <c r="A240" s="284" t="s">
        <v>272</v>
      </c>
      <c r="B240" s="284"/>
      <c r="C240" s="284"/>
      <c r="D240" s="284"/>
      <c r="E240" s="284"/>
      <c r="F240" s="284"/>
      <c r="G240" s="284"/>
      <c r="H240" s="284"/>
      <c r="I240" s="283"/>
      <c r="J240" s="283"/>
    </row>
    <row r="241" customFormat="false" ht="12.8" hidden="false" customHeight="false" outlineLevel="0" collapsed="false">
      <c r="A241" s="285" t="s">
        <v>273</v>
      </c>
      <c r="B241" s="285"/>
      <c r="C241" s="285"/>
      <c r="D241" s="285"/>
      <c r="E241" s="285"/>
      <c r="F241" s="285"/>
      <c r="G241" s="285"/>
      <c r="H241" s="285"/>
      <c r="I241" s="285"/>
      <c r="J241" s="285"/>
    </row>
    <row r="242" customFormat="false" ht="11.35" hidden="false" customHeight="true" outlineLevel="0" collapsed="false">
      <c r="A242" s="286" t="s">
        <v>274</v>
      </c>
      <c r="B242" s="286"/>
      <c r="C242" s="286"/>
      <c r="D242" s="286"/>
      <c r="E242" s="286"/>
      <c r="F242" s="286"/>
      <c r="G242" s="286"/>
      <c r="H242" s="286"/>
      <c r="I242" s="286"/>
      <c r="J242" s="286"/>
    </row>
    <row r="243" customFormat="false" ht="12.8" hidden="false" customHeight="false" outlineLevel="0" collapsed="false">
      <c r="A243" s="286"/>
      <c r="B243" s="286"/>
      <c r="C243" s="286"/>
      <c r="D243" s="286"/>
      <c r="E243" s="286"/>
      <c r="F243" s="286"/>
      <c r="G243" s="286"/>
      <c r="H243" s="286"/>
      <c r="I243" s="286"/>
      <c r="J243" s="286"/>
    </row>
    <row r="244" customFormat="false" ht="12.8" hidden="false" customHeight="false" outlineLevel="0" collapsed="false">
      <c r="A244" s="286"/>
      <c r="B244" s="286"/>
      <c r="C244" s="286"/>
      <c r="D244" s="286"/>
      <c r="E244" s="286"/>
      <c r="F244" s="286"/>
      <c r="G244" s="286"/>
      <c r="H244" s="286"/>
      <c r="I244" s="286"/>
      <c r="J244" s="286"/>
    </row>
    <row r="245" customFormat="false" ht="28.15" hidden="true" customHeight="true" outlineLevel="0" collapsed="false">
      <c r="A245" s="287" t="s">
        <v>275</v>
      </c>
      <c r="B245" s="287"/>
      <c r="C245" s="287"/>
      <c r="D245" s="287"/>
      <c r="E245" s="287"/>
      <c r="F245" s="287"/>
      <c r="G245" s="287"/>
      <c r="H245" s="287"/>
      <c r="I245" s="287"/>
      <c r="J245" s="287"/>
    </row>
    <row r="246" customFormat="false" ht="9.9" hidden="false" customHeight="true" outlineLevel="0" collapsed="false">
      <c r="A246" s="288" t="str">
        <f aca="false">IF(I215 = "Relative 10%", " ‡ 'The extra points should not exceed 10% of the total Arm Component and total PPI should not  exceed 100% in any case.'" &amp;CHAR(10)&amp; "    -Disability Guidelines No. 16-18/97-NI  Commissioner for persons with disabilities." &amp;CHAR(10)&amp; "'10% weightage to be  given to persons with involvement of dominant upper extremity...’"&amp;CHAR(10)&amp;"   -Gazette Regd No. DL33004/99 (Extraordinary)  Part II, Sec. 3 Page 69 and Page 109", " ‡ '10% weightage to be  given to persons with involvement of dominant upper extremity...’"&amp;CHAR(10)&amp;"'A total of upto 10% additional weightage can be given to following accompanying factors...'"&amp;CHAR(10)&amp;"   -Gazette Regd No. DL33004/99 (Extraordinary)  Part II, Sec. 3 Page 69 and Page 109")</f>
        <v>‡ 'The extra points should not exceed 10% of the total Arm Component and total PPI should not  exceed 100% in any case.'
    -Disability Guidelines No. 16-18/97-NI  Commissioner for persons with disabilities.
'10% weightage to be  given to persons with involvement of dominant upper extremity...’
   -Gazette Regd No. DL33004/99 (Extraordinary)  Part II, Sec. 3 Page 69 and Page 109</v>
      </c>
      <c r="B246" s="288"/>
      <c r="C246" s="288"/>
      <c r="D246" s="288"/>
      <c r="E246" s="288"/>
      <c r="F246" s="288"/>
      <c r="G246" s="288"/>
      <c r="H246" s="288"/>
      <c r="I246" s="288"/>
      <c r="J246" s="288"/>
    </row>
    <row r="247" customFormat="false" ht="12.8" hidden="false" customHeight="false" outlineLevel="0" collapsed="false">
      <c r="A247" s="288" t="e">
        <f aca="false">IF(#REF! = "Coapted 10%", " ‡ 'The extra points should not exceed 10% of the total Arm Component and total PPI should not  exceed 100% in any case.' Disability Guidelines No. 16-18/97-NI  Commissioner for persons with disabilities. '10% weightage to be  given to persons with involvement of dominant upper extremity’ Gazette", IF(#REF! = "Absolute 10%", " ‡ Absolute", " ‡ 'The extra points should not exceed 10% of the total Arm Component and total PPI should not  exceed 100% in any case.' Disability Guidelines No. 16-18/97-NI  Commissioner for persons with disabilities"))</f>
        <v>#REF!</v>
      </c>
      <c r="B247" s="288"/>
      <c r="C247" s="288"/>
      <c r="D247" s="288"/>
      <c r="E247" s="288"/>
      <c r="F247" s="288"/>
      <c r="G247" s="288"/>
      <c r="H247" s="288"/>
      <c r="I247" s="288"/>
      <c r="J247" s="288"/>
    </row>
    <row r="248" customFormat="false" ht="12.8" hidden="false" customHeight="false" outlineLevel="0" collapsed="false">
      <c r="A248" s="288" t="str">
        <f aca="false">IF(I225 = "Coapted 10%", " ‡ 'The extra points should not exceed 10% of the total Arm Component and total PPI should not  exceed 100% in any case.' Disability Guidelines No. 16-18/97-NI  Commissioner for persons with disabilities. '10% weightage to be  given to persons with involvement of dominant upper extremity’ Gazette", IF(I225 = "Absolute 10%", " ‡ Absolute", " ‡ 'The extra points should not exceed 10% of the total Arm Component and total PPI should not  exceed 100% in any case.' Disability Guidelines No. 16-18/97-NI  Commissioner for persons with disabilities"))</f>
        <v>‡ 'The extra points should not exceed 10% of the total Arm Component and total PPI should not  exceed 100% in any case.' Disability Guidelines No. 16-18/97-NI  Commissioner for persons with disabilities</v>
      </c>
      <c r="B248" s="288"/>
      <c r="C248" s="288"/>
      <c r="D248" s="288"/>
      <c r="E248" s="288"/>
      <c r="F248" s="288"/>
      <c r="G248" s="288"/>
      <c r="H248" s="288"/>
      <c r="I248" s="288"/>
      <c r="J248" s="288"/>
    </row>
    <row r="249" customFormat="false" ht="12.8" hidden="false" customHeight="false" outlineLevel="0" collapsed="false">
      <c r="A249" s="288" t="str">
        <f aca="false">IF(I226 = "Coapted 10%", " ‡ 'The extra points should not exceed 10% of the total Arm Component and total PPI should not  exceed 100% in any case.' Disability Guidelines No. 16-18/97-NI  Commissioner for persons with disabilities. '10% weightage to be  given to persons with involvement of dominant upper extremity’ Gazette", IF(I226 = "Absolute 10%", " ‡ Absolute", " ‡ 'The extra points should not exceed 10% of the total Arm Component and total PPI should not  exceed 100% in any case.' Disability Guidelines No. 16-18/97-NI  Commissioner for persons with disabilities"))</f>
        <v>‡ 'The extra points should not exceed 10% of the total Arm Component and total PPI should not  exceed 100% in any case.' Disability Guidelines No. 16-18/97-NI  Commissioner for persons with disabilities</v>
      </c>
      <c r="B249" s="288"/>
      <c r="C249" s="288"/>
      <c r="D249" s="288"/>
      <c r="E249" s="288"/>
      <c r="F249" s="288"/>
      <c r="G249" s="288"/>
      <c r="H249" s="288"/>
      <c r="I249" s="288"/>
      <c r="J249" s="288"/>
    </row>
    <row r="250" customFormat="false" ht="12.8" hidden="false" customHeight="false" outlineLevel="0" collapsed="false">
      <c r="A250" s="289" t="s">
        <v>276</v>
      </c>
      <c r="B250" s="289"/>
      <c r="C250" s="289"/>
      <c r="D250" s="289"/>
      <c r="E250" s="289"/>
      <c r="F250" s="289"/>
      <c r="G250" s="289"/>
      <c r="H250" s="289"/>
      <c r="I250" s="289"/>
      <c r="J250" s="289"/>
    </row>
    <row r="251" customFormat="false" ht="12.8" hidden="false" customHeight="false" outlineLevel="0" collapsed="false">
      <c r="A251" s="290" t="str">
        <f aca="false">A5</f>
        <v>* Based on GAZETTE NOTIFICATION Ministry of Social Justice &amp; Empowerment, GOI, Regd No. DL33004/99 (Extraordinary)  Part II, Sec. 3, Subsection(ii) January 5, 2018, Appendix II Form A Page 107</v>
      </c>
      <c r="B251" s="290"/>
      <c r="C251" s="290"/>
      <c r="D251" s="290"/>
      <c r="E251" s="290"/>
      <c r="F251" s="290"/>
      <c r="G251" s="290"/>
      <c r="H251" s="290"/>
      <c r="I251" s="290"/>
      <c r="J251" s="290"/>
    </row>
    <row r="252" customFormat="false" ht="12.8" hidden="false" customHeight="false" outlineLevel="0" collapsed="false">
      <c r="A252" s="290"/>
      <c r="B252" s="290"/>
      <c r="C252" s="290"/>
      <c r="D252" s="290"/>
      <c r="E252" s="290"/>
      <c r="F252" s="290"/>
      <c r="G252" s="290"/>
      <c r="H252" s="290"/>
      <c r="I252" s="290"/>
      <c r="J252" s="290"/>
    </row>
    <row r="253" customFormat="false" ht="12.8" hidden="false" customHeight="false" outlineLevel="0" collapsed="false">
      <c r="A253" s="290"/>
      <c r="B253" s="290"/>
      <c r="C253" s="290"/>
      <c r="D253" s="290"/>
      <c r="E253" s="290"/>
      <c r="F253" s="290"/>
      <c r="G253" s="290"/>
      <c r="H253" s="290"/>
      <c r="I253" s="290"/>
      <c r="J253" s="290"/>
    </row>
    <row r="254" customFormat="false" ht="12.8" hidden="false" customHeight="false" outlineLevel="0" collapsed="false">
      <c r="A254" s="283"/>
      <c r="B254" s="283"/>
      <c r="C254" s="283"/>
      <c r="D254" s="283"/>
      <c r="E254" s="283"/>
      <c r="F254" s="283"/>
      <c r="G254" s="283"/>
      <c r="H254" s="291" t="s">
        <v>277</v>
      </c>
      <c r="I254" s="291"/>
      <c r="J254" s="291"/>
    </row>
  </sheetData>
  <sheetProtection sheet="true" objects="true" scenarios="true"/>
  <mergeCells count="276">
    <mergeCell ref="I1:J1"/>
    <mergeCell ref="A2:J2"/>
    <mergeCell ref="B3:G3"/>
    <mergeCell ref="I3:J3"/>
    <mergeCell ref="B4:D4"/>
    <mergeCell ref="A5:I5"/>
    <mergeCell ref="A6:J6"/>
    <mergeCell ref="A8:A12"/>
    <mergeCell ref="B8:B12"/>
    <mergeCell ref="C8:C13"/>
    <mergeCell ref="C14:H14"/>
    <mergeCell ref="D15:H15"/>
    <mergeCell ref="C16:H16"/>
    <mergeCell ref="C17:C19"/>
    <mergeCell ref="C20:H20"/>
    <mergeCell ref="D21:H21"/>
    <mergeCell ref="C22:H22"/>
    <mergeCell ref="C23:C26"/>
    <mergeCell ref="C27:H27"/>
    <mergeCell ref="D28:H28"/>
    <mergeCell ref="C29:H29"/>
    <mergeCell ref="A30:J30"/>
    <mergeCell ref="A31:J31"/>
    <mergeCell ref="I39:J39"/>
    <mergeCell ref="A40:J40"/>
    <mergeCell ref="B41:D41"/>
    <mergeCell ref="I41:J41"/>
    <mergeCell ref="B42:D42"/>
    <mergeCell ref="A43:J43"/>
    <mergeCell ref="C44:J44"/>
    <mergeCell ref="A46:B51"/>
    <mergeCell ref="C46:C49"/>
    <mergeCell ref="C52:H52"/>
    <mergeCell ref="C53:H53"/>
    <mergeCell ref="A54:B58"/>
    <mergeCell ref="C54:C55"/>
    <mergeCell ref="C57:C58"/>
    <mergeCell ref="C59:H59"/>
    <mergeCell ref="C60:H60"/>
    <mergeCell ref="A61:B64"/>
    <mergeCell ref="C61:C62"/>
    <mergeCell ref="C64:C65"/>
    <mergeCell ref="C66:H66"/>
    <mergeCell ref="C67:H67"/>
    <mergeCell ref="A68:B71"/>
    <mergeCell ref="C68:C69"/>
    <mergeCell ref="C71:C72"/>
    <mergeCell ref="C73:H73"/>
    <mergeCell ref="C74:H74"/>
    <mergeCell ref="A75:B78"/>
    <mergeCell ref="C78:C79"/>
    <mergeCell ref="C80:H80"/>
    <mergeCell ref="C81:H81"/>
    <mergeCell ref="B82:H82"/>
    <mergeCell ref="C83:H83"/>
    <mergeCell ref="C84:H84"/>
    <mergeCell ref="A85:H85"/>
    <mergeCell ref="A86:J86"/>
    <mergeCell ref="A87:H87"/>
    <mergeCell ref="I87:J87"/>
    <mergeCell ref="I88:J88"/>
    <mergeCell ref="A89:J89"/>
    <mergeCell ref="B90:D90"/>
    <mergeCell ref="I90:J90"/>
    <mergeCell ref="B91:D91"/>
    <mergeCell ref="A92:J92"/>
    <mergeCell ref="A94:B102"/>
    <mergeCell ref="C94:C99"/>
    <mergeCell ref="C100:H100"/>
    <mergeCell ref="F101:H101"/>
    <mergeCell ref="C102:H102"/>
    <mergeCell ref="A103:B109"/>
    <mergeCell ref="C103:C106"/>
    <mergeCell ref="C107:H107"/>
    <mergeCell ref="F108:H108"/>
    <mergeCell ref="C109:H109"/>
    <mergeCell ref="A110:B116"/>
    <mergeCell ref="C110:C113"/>
    <mergeCell ref="C114:H114"/>
    <mergeCell ref="D115:H115"/>
    <mergeCell ref="C116:H116"/>
    <mergeCell ref="A117:H117"/>
    <mergeCell ref="B118:I118"/>
    <mergeCell ref="C119:D119"/>
    <mergeCell ref="C120:D121"/>
    <mergeCell ref="E120:E121"/>
    <mergeCell ref="F120:F121"/>
    <mergeCell ref="G120:G121"/>
    <mergeCell ref="H120:H121"/>
    <mergeCell ref="I120:I121"/>
    <mergeCell ref="J120:J121"/>
    <mergeCell ref="C122:D123"/>
    <mergeCell ref="E122:E123"/>
    <mergeCell ref="F122:F123"/>
    <mergeCell ref="G122:G123"/>
    <mergeCell ref="H122:H123"/>
    <mergeCell ref="I122:I123"/>
    <mergeCell ref="J122:J123"/>
    <mergeCell ref="C124:D125"/>
    <mergeCell ref="E124:E125"/>
    <mergeCell ref="F124:F125"/>
    <mergeCell ref="G124:G125"/>
    <mergeCell ref="H124:H125"/>
    <mergeCell ref="I124:I125"/>
    <mergeCell ref="J124:J125"/>
    <mergeCell ref="C126:D127"/>
    <mergeCell ref="E126:E127"/>
    <mergeCell ref="F126:F127"/>
    <mergeCell ref="G126:G127"/>
    <mergeCell ref="H126:H127"/>
    <mergeCell ref="I126:I127"/>
    <mergeCell ref="J126:J127"/>
    <mergeCell ref="C128:D129"/>
    <mergeCell ref="E128:E129"/>
    <mergeCell ref="F128:F129"/>
    <mergeCell ref="G128:G129"/>
    <mergeCell ref="H128:H129"/>
    <mergeCell ref="I128:I129"/>
    <mergeCell ref="J128:J129"/>
    <mergeCell ref="C130:D131"/>
    <mergeCell ref="E130:E131"/>
    <mergeCell ref="F130:F131"/>
    <mergeCell ref="G130:G131"/>
    <mergeCell ref="H130:H131"/>
    <mergeCell ref="I130:I131"/>
    <mergeCell ref="J130:J131"/>
    <mergeCell ref="C132:D133"/>
    <mergeCell ref="E132:E133"/>
    <mergeCell ref="F132:F133"/>
    <mergeCell ref="G132:G133"/>
    <mergeCell ref="H132:H133"/>
    <mergeCell ref="I132:I133"/>
    <mergeCell ref="J132:J133"/>
    <mergeCell ref="C134:D135"/>
    <mergeCell ref="E134:E135"/>
    <mergeCell ref="F134:F135"/>
    <mergeCell ref="G134:G135"/>
    <mergeCell ref="H134:H135"/>
    <mergeCell ref="I134:I135"/>
    <mergeCell ref="J134:J135"/>
    <mergeCell ref="C136:D137"/>
    <mergeCell ref="E136:E137"/>
    <mergeCell ref="F136:F137"/>
    <mergeCell ref="G136:G137"/>
    <mergeCell ref="H136:H137"/>
    <mergeCell ref="I136:I137"/>
    <mergeCell ref="J136:J137"/>
    <mergeCell ref="C138:D139"/>
    <mergeCell ref="E138:E139"/>
    <mergeCell ref="F138:F139"/>
    <mergeCell ref="G138:G139"/>
    <mergeCell ref="H138:H139"/>
    <mergeCell ref="I138:I139"/>
    <mergeCell ref="J138:J139"/>
    <mergeCell ref="A140:H140"/>
    <mergeCell ref="A141:J141"/>
    <mergeCell ref="A142:B142"/>
    <mergeCell ref="C142:D142"/>
    <mergeCell ref="F142:I142"/>
    <mergeCell ref="A143:B143"/>
    <mergeCell ref="F143:G143"/>
    <mergeCell ref="H143:I143"/>
    <mergeCell ref="A144:B144"/>
    <mergeCell ref="F144:G144"/>
    <mergeCell ref="H144:I144"/>
    <mergeCell ref="F145:G145"/>
    <mergeCell ref="H145:I145"/>
    <mergeCell ref="A146:J146"/>
    <mergeCell ref="C147:D147"/>
    <mergeCell ref="F147:I147"/>
    <mergeCell ref="A148:C148"/>
    <mergeCell ref="G148:J148"/>
    <mergeCell ref="A149:C149"/>
    <mergeCell ref="G149:J149"/>
    <mergeCell ref="A150:J150"/>
    <mergeCell ref="C151:D151"/>
    <mergeCell ref="F151:H151"/>
    <mergeCell ref="C152:D153"/>
    <mergeCell ref="F152:H153"/>
    <mergeCell ref="I155:J155"/>
    <mergeCell ref="A156:J156"/>
    <mergeCell ref="B157:D157"/>
    <mergeCell ref="I157:J157"/>
    <mergeCell ref="B158:D158"/>
    <mergeCell ref="F159:G159"/>
    <mergeCell ref="C162:C165"/>
    <mergeCell ref="A164:B164"/>
    <mergeCell ref="A165:B165"/>
    <mergeCell ref="C166:C168"/>
    <mergeCell ref="C169:C170"/>
    <mergeCell ref="C172:H172"/>
    <mergeCell ref="C173:H173"/>
    <mergeCell ref="A178:B178"/>
    <mergeCell ref="A179:B179"/>
    <mergeCell ref="B186:H186"/>
    <mergeCell ref="B187:H187"/>
    <mergeCell ref="A190:B190"/>
    <mergeCell ref="A191:B191"/>
    <mergeCell ref="B192:H192"/>
    <mergeCell ref="C193:H193"/>
    <mergeCell ref="A194:J194"/>
    <mergeCell ref="A195:J195"/>
    <mergeCell ref="A196:B196"/>
    <mergeCell ref="C196:D196"/>
    <mergeCell ref="F196:H196"/>
    <mergeCell ref="I196:J196"/>
    <mergeCell ref="A197:B197"/>
    <mergeCell ref="C197:D197"/>
    <mergeCell ref="F197:H197"/>
    <mergeCell ref="I197:J197"/>
    <mergeCell ref="A198:B198"/>
    <mergeCell ref="C198:D198"/>
    <mergeCell ref="F198:H198"/>
    <mergeCell ref="I198:J198"/>
    <mergeCell ref="A199:H199"/>
    <mergeCell ref="I200:J200"/>
    <mergeCell ref="A201:J201"/>
    <mergeCell ref="B202:D202"/>
    <mergeCell ref="I202:J202"/>
    <mergeCell ref="B203:D203"/>
    <mergeCell ref="B204:H204"/>
    <mergeCell ref="A205:J205"/>
    <mergeCell ref="A206:J206"/>
    <mergeCell ref="C207:D207"/>
    <mergeCell ref="E207:E213"/>
    <mergeCell ref="F207:H207"/>
    <mergeCell ref="A208:B208"/>
    <mergeCell ref="C208:D208"/>
    <mergeCell ref="F208:H208"/>
    <mergeCell ref="C209:D209"/>
    <mergeCell ref="F209:H209"/>
    <mergeCell ref="A210:B210"/>
    <mergeCell ref="C210:D210"/>
    <mergeCell ref="F210:H210"/>
    <mergeCell ref="C211:D211"/>
    <mergeCell ref="F211:H211"/>
    <mergeCell ref="C212:D212"/>
    <mergeCell ref="F212:H212"/>
    <mergeCell ref="A213:B213"/>
    <mergeCell ref="C213:D213"/>
    <mergeCell ref="F213:H213"/>
    <mergeCell ref="B215:H215"/>
    <mergeCell ref="I215:J215"/>
    <mergeCell ref="B216:J216"/>
    <mergeCell ref="C217:D217"/>
    <mergeCell ref="C218:D218"/>
    <mergeCell ref="C219:D219"/>
    <mergeCell ref="B220:H220"/>
    <mergeCell ref="B221:J221"/>
    <mergeCell ref="C222:D222"/>
    <mergeCell ref="C224:D224"/>
    <mergeCell ref="C225:D225"/>
    <mergeCell ref="C226:D226"/>
    <mergeCell ref="B227:H227"/>
    <mergeCell ref="B228:H228"/>
    <mergeCell ref="B229:H229"/>
    <mergeCell ref="B230:H230"/>
    <mergeCell ref="A231:H231"/>
    <mergeCell ref="A232:H232"/>
    <mergeCell ref="A233:J233"/>
    <mergeCell ref="A234:J234"/>
    <mergeCell ref="A235:C235"/>
    <mergeCell ref="F235:J235"/>
    <mergeCell ref="A236:B236"/>
    <mergeCell ref="G236:H236"/>
    <mergeCell ref="A237:B237"/>
    <mergeCell ref="C237:F237"/>
    <mergeCell ref="H237:I237"/>
    <mergeCell ref="A239:I239"/>
    <mergeCell ref="A240:H240"/>
    <mergeCell ref="A241:J241"/>
    <mergeCell ref="A242:J244"/>
    <mergeCell ref="A245:J245"/>
    <mergeCell ref="A246:J249"/>
    <mergeCell ref="A251:J253"/>
    <mergeCell ref="H254:J254"/>
  </mergeCells>
  <dataValidations count="36">
    <dataValidation allowBlank="true" errorStyle="stop" operator="equal" showDropDown="false" showErrorMessage="true" showInputMessage="false" sqref="A8:F13 I8:AMJ13 A17:F19 I17:AMJ19 A23:F26 I23:AMJ26 A44:F44 I44:AMJ44 A46:F51 I46:AMJ51 A54:F58 I54:AMJ58 A61:F65 I61:AMJ65 A68:F72 I68:AMJ72 A75:F79 I75:AMJ79 A94:F99 I94:AMJ99 A103:F106 I103:AMJ106 A110:F113 I110:AMJ113 A120:F139 I120:AMJ139 A162:F171 I162:AMJ171 A176:F185 I176:AMJ185 A190:F191 I190:AMJ191 A216 A218:F219 I218:AMJ218 G219:AMJ219 K220:AMJ226 A221 B223:F223 I223:J226 A224:F226" type="none">
      <formula1>0</formula1>
      <formula2>0</formula2>
    </dataValidation>
    <dataValidation allowBlank="true" errorStyle="stop" operator="between" showDropDown="false" showErrorMessage="true" showInputMessage="false" sqref="G9:H9" type="whole">
      <formula1>0</formula1>
      <formula2>230</formula2>
    </dataValidation>
    <dataValidation allowBlank="true" errorStyle="stop" operator="between" showDropDown="false" showErrorMessage="true" showInputMessage="false" sqref="G17:H17 G25:H25" type="whole">
      <formula1>0</formula1>
      <formula2>150</formula2>
    </dataValidation>
    <dataValidation allowBlank="true" errorStyle="stop" operator="between" showDropDown="false" showErrorMessage="true" showInputMessage="false" sqref="G44:H44" type="whole">
      <formula1>0</formula1>
      <formula2>70</formula2>
    </dataValidation>
    <dataValidation allowBlank="true" errorStyle="stop" operator="between" showDropDown="false" showErrorMessage="true" showInputMessage="false" sqref="G49:H49 G65:H65" type="whole">
      <formula1>0</formula1>
      <formula2>100</formula2>
    </dataValidation>
    <dataValidation allowBlank="true" errorStyle="stop" operator="between" showDropDown="false" showErrorMessage="true" showInputMessage="false" sqref="G50:H50" type="whole">
      <formula1>0</formula1>
      <formula2>50</formula2>
    </dataValidation>
    <dataValidation allowBlank="true" errorStyle="stop" operator="between" showDropDown="false" showErrorMessage="true" showInputMessage="false" sqref="G51:H51" type="whole">
      <formula1>0</formula1>
      <formula2>80</formula2>
    </dataValidation>
    <dataValidation allowBlank="true" errorStyle="stop" operator="between" showDropDown="false" showErrorMessage="true" showInputMessage="false" sqref="G56:H56 G63:H63 G70:H70 G77:H77" type="whole">
      <formula1>0</formula1>
      <formula2>90</formula2>
    </dataValidation>
    <dataValidation allowBlank="false" errorStyle="stop" operator="between" showDropDown="false" showErrorMessage="true" showInputMessage="false" sqref="G94:H99 G103:H106 G110:H113" type="whole">
      <formula1>0</formula1>
      <formula2>5</formula2>
    </dataValidation>
    <dataValidation allowBlank="false" errorStyle="stop" operator="between" showDropDown="false" showErrorMessage="true" showInputMessage="false" sqref="G120:H139" type="decimal">
      <formula1>0</formula1>
      <formula2>9</formula2>
    </dataValidation>
    <dataValidation allowBlank="true" errorStyle="stop" operator="between" showDropDown="false" showErrorMessage="true" showInputMessage="false" sqref="G162:H165" type="decimal">
      <formula1>0</formula1>
      <formula2>2</formula2>
    </dataValidation>
    <dataValidation allowBlank="false" errorStyle="stop" operator="between" showDropDown="false" showErrorMessage="true" showInputMessage="false" sqref="G167:H170" type="decimal">
      <formula1>0</formula1>
      <formula2>3</formula2>
    </dataValidation>
    <dataValidation allowBlank="true" errorStyle="stop" operator="between" showDropDown="false" showErrorMessage="true" showInputMessage="false" sqref="G166:H166 G171:H171" type="decimal">
      <formula1>0</formula1>
      <formula2>5</formula2>
    </dataValidation>
    <dataValidation allowBlank="false" errorStyle="stop" operator="between" showDropDown="false" showErrorMessage="true" showInputMessage="false" sqref="G176:H176 G178:H178 G180:H180 G182:H182 G184:H184" type="decimal">
      <formula1>0</formula1>
      <formula2>4.8</formula2>
    </dataValidation>
    <dataValidation allowBlank="true" errorStyle="stop" operator="between" showDropDown="false" showErrorMessage="true" showInputMessage="false" sqref="G177:H177 G179:H179 G181:H181 G183:H183 G185:H185" type="decimal">
      <formula1>0</formula1>
      <formula2>1.2</formula2>
    </dataValidation>
    <dataValidation allowBlank="true" errorStyle="stop" operator="between" showDropDown="false" showErrorMessage="true" showInputMessage="false" sqref="G190:H190" type="whole">
      <formula1>0</formula1>
      <formula2>20</formula2>
    </dataValidation>
    <dataValidation allowBlank="false" errorStyle="stop" operator="between" showDropDown="false" showErrorMessage="true" showInputMessage="false" sqref="G191:H191" type="whole">
      <formula1>0</formula1>
      <formula2>10</formula2>
    </dataValidation>
    <dataValidation allowBlank="false" errorStyle="stop" operator="equal" showDropDown="false" showErrorMessage="true" showInputMessage="false" sqref="G218:H218" type="list">
      <formula1>"Yes,No,NA"</formula1>
      <formula2>0</formula2>
    </dataValidation>
    <dataValidation allowBlank="true" errorStyle="stop" operator="between" showDropDown="false" showErrorMessage="true" showInputMessage="false" sqref="G224:H224" type="whole">
      <formula1>0</formula1>
      <formula2>9</formula2>
    </dataValidation>
    <dataValidation allowBlank="true" errorStyle="stop" operator="between" showDropDown="false" showErrorMessage="true" showInputMessage="false" sqref="G223:H223 G225:H226" type="whole">
      <formula1>0</formula1>
      <formula2>6</formula2>
    </dataValidation>
    <dataValidation allowBlank="true" errorStyle="stop" operator="between" showDropDown="false" showErrorMessage="true" showInputMessage="false" sqref="G8:H8 G10:H10" type="whole">
      <formula1>0</formula1>
      <formula2>180</formula2>
    </dataValidation>
    <dataValidation allowBlank="true" errorStyle="stop" operator="between" showDropDown="false" showErrorMessage="true" showInputMessage="false" sqref="G11:H11" type="whole">
      <formula1>0</formula1>
      <formula2>50</formula2>
    </dataValidation>
    <dataValidation allowBlank="true" errorStyle="stop" operator="between" showDropDown="false" showErrorMessage="true" showInputMessage="false" sqref="G12:H12" type="whole">
      <formula1>0</formula1>
      <formula2>80</formula2>
    </dataValidation>
    <dataValidation allowBlank="true" errorStyle="stop" operator="between" showDropDown="false" showErrorMessage="true" showInputMessage="false" sqref="G13:H13" type="whole">
      <formula1>0</formula1>
      <formula2>90</formula2>
    </dataValidation>
    <dataValidation allowBlank="true" errorStyle="stop" operator="between" showDropDown="false" showErrorMessage="true" showInputMessage="false" sqref="G18:H18 G23:H23" type="whole">
      <formula1>0</formula1>
      <formula2>80</formula2>
    </dataValidation>
    <dataValidation allowBlank="true" errorStyle="stop" operator="between" showDropDown="false" showErrorMessage="true" showInputMessage="false" sqref="G19:H19" type="whole">
      <formula1>0</formula1>
      <formula2>85</formula2>
    </dataValidation>
    <dataValidation allowBlank="true" errorStyle="stop" operator="between" showDropDown="false" showErrorMessage="true" showInputMessage="false" sqref="G24:H24 G46:H46" type="whole">
      <formula1>0</formula1>
      <formula2>70</formula2>
    </dataValidation>
    <dataValidation allowBlank="true" errorStyle="stop" operator="between" showDropDown="false" showErrorMessage="true" showInputMessage="false" sqref="G26:H26" type="whole">
      <formula1>0</formula1>
      <formula2>50</formula2>
    </dataValidation>
    <dataValidation allowBlank="true" errorStyle="stop" operator="between" showDropDown="false" showErrorMessage="true" showInputMessage="false" sqref="G47:H47" type="whole">
      <formula1>0</formula1>
      <formula2>15</formula2>
    </dataValidation>
    <dataValidation allowBlank="true" errorStyle="stop" operator="between" showDropDown="false" showErrorMessage="true" showInputMessage="false" sqref="G48:H48" type="whole">
      <formula1>0</formula1>
      <formula2>20</formula2>
    </dataValidation>
    <dataValidation allowBlank="true" errorStyle="stop" operator="between" showDropDown="false" showErrorMessage="true" showInputMessage="false" sqref="G54:H54 G61:H61 G68:H68 G75:H75" type="whole">
      <formula1>0</formula1>
      <formula2>90</formula2>
    </dataValidation>
    <dataValidation allowBlank="true" errorStyle="stop" operator="between" showDropDown="false" showErrorMessage="true" showInputMessage="false" sqref="G55:H55 G62:H62 G69:H69 G76:H76" type="whole">
      <formula1>0</formula1>
      <formula2>30</formula2>
    </dataValidation>
    <dataValidation allowBlank="true" errorStyle="stop" operator="between" showDropDown="false" showErrorMessage="true" showInputMessage="false" sqref="G58:H58 G72:H72 G79:H79" type="whole">
      <formula1>0</formula1>
      <formula2>10</formula2>
    </dataValidation>
    <dataValidation allowBlank="true" errorStyle="stop" operator="between" showDropDown="false" showErrorMessage="true" showInputMessage="false" sqref="G57:H57 G64:H64 G71:H71 G78:H78" type="whole">
      <formula1>0</formula1>
      <formula2>90</formula2>
    </dataValidation>
    <dataValidation allowBlank="false" errorStyle="stop" operator="equal" showDropDown="false" showErrorMessage="true" showInputMessage="false" sqref="A223" type="none">
      <formula1>0</formula1>
      <formula2>0</formula2>
    </dataValidation>
    <dataValidation allowBlank="false" errorStyle="stop" operator="equal" showDropDown="false" showErrorMessage="true" showInputMessage="false" sqref="I215" type="list">
      <formula1>"Absolute 10%,Relative 10%"</formula1>
      <formula2>0</formula2>
    </dataValidation>
  </dataValidations>
  <printOptions headings="false" gridLines="false" gridLinesSet="true" horizontalCentered="false" verticalCentered="false"/>
  <pageMargins left="0.522222222222222" right="0.293055555555556" top="0.859722222222222" bottom="0.3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rowBreaks count="4" manualBreakCount="4">
    <brk id="37" man="true" max="16383" min="0"/>
    <brk id="87" man="true" max="16383" min="0"/>
    <brk id="154" man="true" max="16383" min="0"/>
    <brk id="199"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56"/>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N8" activeCellId="0" sqref="N8"/>
    </sheetView>
  </sheetViews>
  <sheetFormatPr defaultColWidth="11.5703125" defaultRowHeight="12.8" zeroHeight="false" outlineLevelRow="0" outlineLevelCol="0"/>
  <cols>
    <col collapsed="false" customWidth="true" hidden="false" outlineLevel="0" max="2" min="2" style="0" width="13.02"/>
    <col collapsed="false" customWidth="true" hidden="false" outlineLevel="0" max="3" min="3" style="0" width="3.51"/>
    <col collapsed="false" customWidth="true" hidden="false" outlineLevel="0" max="4" min="4" style="0" width="6.08"/>
    <col collapsed="false" customWidth="true" hidden="false" outlineLevel="0" max="5" min="5" style="0" width="6.14"/>
    <col collapsed="false" customWidth="true" hidden="false" outlineLevel="0" max="6" min="6" style="0" width="6.28"/>
    <col collapsed="false" customWidth="true" hidden="false" outlineLevel="0" max="7" min="7" style="0" width="13.76"/>
    <col collapsed="false" customWidth="true" hidden="false" outlineLevel="0" max="8" min="8" style="0" width="13.3"/>
    <col collapsed="false" customWidth="true" hidden="false" outlineLevel="0" max="9" min="9" style="0" width="4.1"/>
    <col collapsed="false" customWidth="true" hidden="false" outlineLevel="0" max="10" min="10" style="0" width="7.58"/>
    <col collapsed="false" customWidth="true" hidden="false" outlineLevel="0" max="11" min="11" style="0" width="6.14"/>
    <col collapsed="false" customWidth="true" hidden="false" outlineLevel="0" max="12" min="12" style="0" width="6.58"/>
  </cols>
  <sheetData>
    <row r="1" customFormat="false" ht="14.15" hidden="false" customHeight="true" outlineLevel="0" collapsed="false">
      <c r="A1" s="292" t="s">
        <v>236</v>
      </c>
      <c r="B1" s="292"/>
      <c r="C1" s="292"/>
      <c r="D1" s="292"/>
      <c r="E1" s="292"/>
      <c r="F1" s="292"/>
      <c r="G1" s="293" t="s">
        <v>236</v>
      </c>
      <c r="H1" s="293"/>
      <c r="I1" s="293"/>
      <c r="J1" s="293"/>
      <c r="K1" s="293"/>
      <c r="L1" s="293"/>
    </row>
    <row r="2" customFormat="false" ht="14.15" hidden="false" customHeight="true" outlineLevel="0" collapsed="false">
      <c r="A2" s="294" t="s">
        <v>278</v>
      </c>
      <c r="B2" s="294"/>
      <c r="C2" s="294"/>
      <c r="D2" s="294"/>
      <c r="E2" s="295" t="s">
        <v>279</v>
      </c>
      <c r="F2" s="295" t="s">
        <v>280</v>
      </c>
      <c r="G2" s="294" t="s">
        <v>281</v>
      </c>
      <c r="H2" s="294"/>
      <c r="I2" s="294"/>
      <c r="J2" s="294"/>
      <c r="K2" s="295" t="s">
        <v>279</v>
      </c>
      <c r="L2" s="295" t="s">
        <v>280</v>
      </c>
    </row>
    <row r="3" customFormat="false" ht="14.15" hidden="false" customHeight="true" outlineLevel="0" collapsed="false">
      <c r="A3" s="296" t="s">
        <v>24</v>
      </c>
      <c r="B3" s="297" t="s">
        <v>25</v>
      </c>
      <c r="C3" s="22" t="s">
        <v>26</v>
      </c>
      <c r="D3" s="298" t="n">
        <v>180</v>
      </c>
      <c r="E3" s="24"/>
      <c r="F3" s="24"/>
      <c r="G3" s="299" t="s">
        <v>163</v>
      </c>
      <c r="H3" s="299"/>
      <c r="I3" s="235" t="n">
        <v>53</v>
      </c>
      <c r="J3" s="23" t="n">
        <v>9</v>
      </c>
      <c r="K3" s="300"/>
      <c r="L3" s="300"/>
    </row>
    <row r="4" customFormat="false" ht="14.15" hidden="false" customHeight="true" outlineLevel="0" collapsed="false">
      <c r="A4" s="296"/>
      <c r="B4" s="297" t="s">
        <v>27</v>
      </c>
      <c r="C4" s="22" t="s">
        <v>28</v>
      </c>
      <c r="D4" s="298" t="n">
        <v>50</v>
      </c>
      <c r="E4" s="24"/>
      <c r="F4" s="24"/>
      <c r="G4" s="299"/>
      <c r="H4" s="299"/>
      <c r="I4" s="235"/>
      <c r="J4" s="23"/>
      <c r="K4" s="300"/>
      <c r="L4" s="300"/>
    </row>
    <row r="5" customFormat="false" ht="14.15" hidden="false" customHeight="true" outlineLevel="0" collapsed="false">
      <c r="A5" s="296"/>
      <c r="B5" s="297" t="s">
        <v>29</v>
      </c>
      <c r="C5" s="22" t="s">
        <v>30</v>
      </c>
      <c r="D5" s="298" t="n">
        <v>180</v>
      </c>
      <c r="E5" s="24"/>
      <c r="F5" s="24"/>
      <c r="G5" s="301" t="s">
        <v>164</v>
      </c>
      <c r="H5" s="301"/>
      <c r="I5" s="235" t="n">
        <v>54</v>
      </c>
      <c r="J5" s="23" t="n">
        <v>9</v>
      </c>
      <c r="K5" s="302"/>
      <c r="L5" s="302"/>
    </row>
    <row r="6" customFormat="false" ht="14.15" hidden="false" customHeight="true" outlineLevel="0" collapsed="false">
      <c r="A6" s="296"/>
      <c r="B6" s="297" t="s">
        <v>31</v>
      </c>
      <c r="C6" s="22" t="s">
        <v>32</v>
      </c>
      <c r="D6" s="298" t="n">
        <v>50</v>
      </c>
      <c r="E6" s="24"/>
      <c r="F6" s="24"/>
      <c r="G6" s="301" t="s">
        <v>165</v>
      </c>
      <c r="H6" s="301"/>
      <c r="I6" s="235" t="n">
        <v>55</v>
      </c>
      <c r="J6" s="23" t="n">
        <v>9</v>
      </c>
      <c r="K6" s="302"/>
      <c r="L6" s="302"/>
    </row>
    <row r="7" customFormat="false" ht="14.15" hidden="false" customHeight="true" outlineLevel="0" collapsed="false">
      <c r="A7" s="296"/>
      <c r="B7" s="297" t="s">
        <v>33</v>
      </c>
      <c r="C7" s="22" t="s">
        <v>34</v>
      </c>
      <c r="D7" s="298" t="n">
        <v>80</v>
      </c>
      <c r="E7" s="24"/>
      <c r="F7" s="24"/>
      <c r="G7" s="301" t="s">
        <v>166</v>
      </c>
      <c r="H7" s="301"/>
      <c r="I7" s="235" t="n">
        <v>56</v>
      </c>
      <c r="J7" s="23" t="n">
        <v>9</v>
      </c>
      <c r="K7" s="302"/>
      <c r="L7" s="302"/>
    </row>
    <row r="8" customFormat="false" ht="14.15" hidden="false" customHeight="true" outlineLevel="0" collapsed="false">
      <c r="A8" s="296"/>
      <c r="B8" s="297" t="s">
        <v>35</v>
      </c>
      <c r="C8" s="22" t="s">
        <v>36</v>
      </c>
      <c r="D8" s="298" t="n">
        <v>90</v>
      </c>
      <c r="E8" s="24"/>
      <c r="F8" s="24"/>
      <c r="G8" s="301" t="s">
        <v>167</v>
      </c>
      <c r="H8" s="301"/>
      <c r="I8" s="235" t="n">
        <v>57</v>
      </c>
      <c r="J8" s="23" t="n">
        <v>9</v>
      </c>
      <c r="K8" s="302"/>
      <c r="L8" s="302"/>
    </row>
    <row r="9" customFormat="false" ht="14.15" hidden="false" customHeight="true" outlineLevel="0" collapsed="false">
      <c r="A9" s="303" t="s">
        <v>40</v>
      </c>
      <c r="B9" s="304" t="s">
        <v>282</v>
      </c>
      <c r="C9" s="22" t="s">
        <v>42</v>
      </c>
      <c r="D9" s="298" t="n">
        <v>150</v>
      </c>
      <c r="E9" s="24"/>
      <c r="F9" s="24"/>
      <c r="G9" s="301" t="s">
        <v>168</v>
      </c>
      <c r="H9" s="301"/>
      <c r="I9" s="235" t="n">
        <v>58</v>
      </c>
      <c r="J9" s="23" t="n">
        <v>9</v>
      </c>
      <c r="K9" s="302"/>
      <c r="L9" s="302"/>
    </row>
    <row r="10" customFormat="false" ht="14.15" hidden="false" customHeight="true" outlineLevel="0" collapsed="false">
      <c r="A10" s="303"/>
      <c r="B10" s="297" t="s">
        <v>43</v>
      </c>
      <c r="C10" s="22" t="s">
        <v>44</v>
      </c>
      <c r="D10" s="298" t="n">
        <v>80</v>
      </c>
      <c r="E10" s="302"/>
      <c r="F10" s="302"/>
      <c r="G10" s="301" t="s">
        <v>169</v>
      </c>
      <c r="H10" s="301"/>
      <c r="I10" s="235" t="n">
        <v>59</v>
      </c>
      <c r="J10" s="23" t="n">
        <v>9</v>
      </c>
      <c r="K10" s="302"/>
      <c r="L10" s="302"/>
    </row>
    <row r="11" customFormat="false" ht="14.15" hidden="false" customHeight="true" outlineLevel="0" collapsed="false">
      <c r="A11" s="303"/>
      <c r="B11" s="297" t="s">
        <v>45</v>
      </c>
      <c r="C11" s="22" t="s">
        <v>46</v>
      </c>
      <c r="D11" s="298" t="n">
        <v>85</v>
      </c>
      <c r="E11" s="302"/>
      <c r="F11" s="302"/>
      <c r="G11" s="301" t="s">
        <v>170</v>
      </c>
      <c r="H11" s="301"/>
      <c r="I11" s="235" t="n">
        <v>60</v>
      </c>
      <c r="J11" s="23" t="n">
        <v>9</v>
      </c>
      <c r="K11" s="302"/>
      <c r="L11" s="302"/>
    </row>
    <row r="12" customFormat="false" ht="14.15" hidden="false" customHeight="true" outlineLevel="0" collapsed="false">
      <c r="A12" s="305" t="s">
        <v>50</v>
      </c>
      <c r="B12" s="297" t="s">
        <v>25</v>
      </c>
      <c r="C12" s="22" t="s">
        <v>51</v>
      </c>
      <c r="D12" s="298" t="n">
        <v>80</v>
      </c>
      <c r="E12" s="302"/>
      <c r="F12" s="302"/>
      <c r="G12" s="301" t="s">
        <v>171</v>
      </c>
      <c r="H12" s="301"/>
      <c r="I12" s="235" t="n">
        <v>61</v>
      </c>
      <c r="J12" s="23" t="n">
        <v>9</v>
      </c>
      <c r="K12" s="302"/>
      <c r="L12" s="302"/>
    </row>
    <row r="13" customFormat="false" ht="14.15" hidden="false" customHeight="true" outlineLevel="0" collapsed="false">
      <c r="A13" s="305"/>
      <c r="B13" s="297" t="s">
        <v>27</v>
      </c>
      <c r="C13" s="22" t="s">
        <v>52</v>
      </c>
      <c r="D13" s="298" t="n">
        <v>70</v>
      </c>
      <c r="E13" s="302"/>
      <c r="F13" s="302"/>
      <c r="G13" s="301" t="s">
        <v>172</v>
      </c>
      <c r="H13" s="301"/>
      <c r="I13" s="235" t="n">
        <v>62</v>
      </c>
      <c r="J13" s="23" t="n">
        <v>9</v>
      </c>
      <c r="K13" s="302"/>
      <c r="L13" s="302"/>
    </row>
    <row r="14" customFormat="false" ht="14.15" hidden="false" customHeight="true" outlineLevel="0" collapsed="false">
      <c r="A14" s="305"/>
      <c r="B14" s="297" t="s">
        <v>53</v>
      </c>
      <c r="C14" s="22" t="s">
        <v>54</v>
      </c>
      <c r="D14" s="298" t="n">
        <v>20</v>
      </c>
      <c r="E14" s="302"/>
      <c r="F14" s="302"/>
      <c r="G14" s="306" t="s">
        <v>237</v>
      </c>
      <c r="H14" s="306"/>
      <c r="I14" s="306"/>
      <c r="J14" s="306"/>
      <c r="K14" s="306"/>
      <c r="L14" s="306"/>
    </row>
    <row r="15" customFormat="false" ht="14.15" hidden="false" customHeight="true" outlineLevel="0" collapsed="false">
      <c r="A15" s="305"/>
      <c r="B15" s="297" t="s">
        <v>55</v>
      </c>
      <c r="C15" s="22" t="s">
        <v>56</v>
      </c>
      <c r="D15" s="298" t="n">
        <v>50</v>
      </c>
      <c r="E15" s="302"/>
      <c r="F15" s="302"/>
      <c r="G15" s="307" t="s">
        <v>283</v>
      </c>
      <c r="H15" s="307"/>
      <c r="I15" s="307"/>
      <c r="J15" s="307"/>
      <c r="K15" s="295" t="s">
        <v>279</v>
      </c>
      <c r="L15" s="295" t="s">
        <v>280</v>
      </c>
    </row>
    <row r="16" customFormat="false" ht="14.15" hidden="false" customHeight="true" outlineLevel="0" collapsed="false">
      <c r="A16" s="308" t="s">
        <v>75</v>
      </c>
      <c r="B16" s="297" t="s">
        <v>76</v>
      </c>
      <c r="C16" s="22" t="s">
        <v>77</v>
      </c>
      <c r="D16" s="309" t="n">
        <v>70</v>
      </c>
      <c r="E16" s="302"/>
      <c r="F16" s="302"/>
      <c r="G16" s="168" t="s">
        <v>195</v>
      </c>
      <c r="H16" s="310" t="s">
        <v>196</v>
      </c>
      <c r="I16" s="94" t="n">
        <v>63</v>
      </c>
      <c r="J16" s="23" t="n">
        <v>2</v>
      </c>
      <c r="K16" s="302"/>
      <c r="L16" s="302"/>
    </row>
    <row r="17" customFormat="false" ht="14.15" hidden="false" customHeight="true" outlineLevel="0" collapsed="false">
      <c r="A17" s="308"/>
      <c r="B17" s="297" t="s">
        <v>25</v>
      </c>
      <c r="C17" s="22" t="s">
        <v>78</v>
      </c>
      <c r="D17" s="309" t="n">
        <v>15</v>
      </c>
      <c r="E17" s="302"/>
      <c r="F17" s="302"/>
      <c r="G17" s="168"/>
      <c r="H17" s="310" t="s">
        <v>197</v>
      </c>
      <c r="I17" s="94" t="n">
        <v>64</v>
      </c>
      <c r="J17" s="23" t="n">
        <v>2</v>
      </c>
      <c r="K17" s="302"/>
      <c r="L17" s="302"/>
    </row>
    <row r="18" customFormat="false" ht="14.15" hidden="false" customHeight="true" outlineLevel="0" collapsed="false">
      <c r="A18" s="308"/>
      <c r="B18" s="297" t="s">
        <v>27</v>
      </c>
      <c r="C18" s="22" t="s">
        <v>79</v>
      </c>
      <c r="D18" s="309" t="n">
        <v>20</v>
      </c>
      <c r="E18" s="302"/>
      <c r="F18" s="302"/>
      <c r="G18" s="168"/>
      <c r="H18" s="310" t="s">
        <v>199</v>
      </c>
      <c r="I18" s="94" t="n">
        <v>65</v>
      </c>
      <c r="J18" s="23" t="n">
        <v>2</v>
      </c>
      <c r="K18" s="302"/>
      <c r="L18" s="302"/>
    </row>
    <row r="19" customFormat="false" ht="14.15" hidden="false" customHeight="true" outlineLevel="0" collapsed="false">
      <c r="A19" s="308"/>
      <c r="B19" s="311" t="s">
        <v>284</v>
      </c>
      <c r="C19" s="22" t="s">
        <v>81</v>
      </c>
      <c r="D19" s="309" t="n">
        <v>100</v>
      </c>
      <c r="E19" s="302"/>
      <c r="F19" s="302"/>
      <c r="G19" s="168"/>
      <c r="H19" s="310" t="s">
        <v>201</v>
      </c>
      <c r="I19" s="94" t="n">
        <v>66</v>
      </c>
      <c r="J19" s="23" t="n">
        <v>2</v>
      </c>
      <c r="K19" s="302"/>
      <c r="L19" s="302"/>
    </row>
    <row r="20" customFormat="false" ht="14.15" hidden="false" customHeight="true" outlineLevel="0" collapsed="false">
      <c r="A20" s="312" t="s">
        <v>82</v>
      </c>
      <c r="B20" s="297" t="s">
        <v>25</v>
      </c>
      <c r="C20" s="22" t="s">
        <v>83</v>
      </c>
      <c r="D20" s="309" t="n">
        <v>50</v>
      </c>
      <c r="E20" s="302"/>
      <c r="F20" s="302"/>
      <c r="G20" s="172" t="s">
        <v>202</v>
      </c>
      <c r="H20" s="310" t="s">
        <v>203</v>
      </c>
      <c r="I20" s="94" t="n">
        <v>67</v>
      </c>
      <c r="J20" s="23" t="n">
        <v>5</v>
      </c>
      <c r="K20" s="302"/>
      <c r="L20" s="302"/>
    </row>
    <row r="21" customFormat="false" ht="14.15" hidden="false" customHeight="true" outlineLevel="0" collapsed="false">
      <c r="A21" s="68" t="s">
        <v>84</v>
      </c>
      <c r="B21" s="297" t="s">
        <v>25</v>
      </c>
      <c r="C21" s="22" t="s">
        <v>85</v>
      </c>
      <c r="D21" s="309" t="n">
        <v>80</v>
      </c>
      <c r="E21" s="302"/>
      <c r="F21" s="302"/>
      <c r="G21" s="172"/>
      <c r="H21" s="310" t="s">
        <v>204</v>
      </c>
      <c r="I21" s="94" t="n">
        <v>68</v>
      </c>
      <c r="J21" s="23" t="n">
        <v>3</v>
      </c>
      <c r="K21" s="302"/>
      <c r="L21" s="302"/>
    </row>
    <row r="22" customFormat="false" ht="14.15" hidden="false" customHeight="true" outlineLevel="0" collapsed="false">
      <c r="A22" s="313" t="s">
        <v>89</v>
      </c>
      <c r="B22" s="297" t="s">
        <v>25</v>
      </c>
      <c r="C22" s="22" t="s">
        <v>90</v>
      </c>
      <c r="D22" s="309" t="n">
        <v>90</v>
      </c>
      <c r="E22" s="302"/>
      <c r="F22" s="302"/>
      <c r="G22" s="172"/>
      <c r="H22" s="310" t="s">
        <v>205</v>
      </c>
      <c r="I22" s="94" t="n">
        <v>69</v>
      </c>
      <c r="J22" s="23" t="n">
        <v>3</v>
      </c>
      <c r="K22" s="302"/>
      <c r="L22" s="302"/>
    </row>
    <row r="23" customFormat="false" ht="14.15" hidden="false" customHeight="true" outlineLevel="0" collapsed="false">
      <c r="A23" s="313"/>
      <c r="B23" s="297" t="s">
        <v>27</v>
      </c>
      <c r="C23" s="22" t="s">
        <v>91</v>
      </c>
      <c r="D23" s="309" t="n">
        <v>30</v>
      </c>
      <c r="E23" s="302"/>
      <c r="F23" s="302"/>
      <c r="G23" s="172" t="s">
        <v>206</v>
      </c>
      <c r="H23" s="310" t="s">
        <v>204</v>
      </c>
      <c r="I23" s="94" t="n">
        <v>70</v>
      </c>
      <c r="J23" s="23" t="n">
        <v>3</v>
      </c>
      <c r="K23" s="302"/>
      <c r="L23" s="302"/>
    </row>
    <row r="24" customFormat="false" ht="14.15" hidden="false" customHeight="true" outlineLevel="0" collapsed="false">
      <c r="A24" s="76" t="s">
        <v>92</v>
      </c>
      <c r="B24" s="297" t="s">
        <v>25</v>
      </c>
      <c r="C24" s="22" t="s">
        <v>93</v>
      </c>
      <c r="D24" s="309" t="n">
        <v>90</v>
      </c>
      <c r="E24" s="302"/>
      <c r="F24" s="302"/>
      <c r="G24" s="172"/>
      <c r="H24" s="310" t="s">
        <v>205</v>
      </c>
      <c r="I24" s="94" t="n">
        <v>71</v>
      </c>
      <c r="J24" s="23" t="n">
        <v>3</v>
      </c>
      <c r="K24" s="302"/>
      <c r="L24" s="302"/>
    </row>
    <row r="25" customFormat="false" ht="14.15" hidden="false" customHeight="true" outlineLevel="0" collapsed="false">
      <c r="A25" s="76" t="s">
        <v>94</v>
      </c>
      <c r="B25" s="297" t="s">
        <v>25</v>
      </c>
      <c r="C25" s="22" t="s">
        <v>95</v>
      </c>
      <c r="D25" s="309" t="n">
        <v>90</v>
      </c>
      <c r="E25" s="302"/>
      <c r="F25" s="302"/>
      <c r="G25" s="168" t="s">
        <v>207</v>
      </c>
      <c r="H25" s="310" t="s">
        <v>208</v>
      </c>
      <c r="I25" s="94" t="n">
        <v>72</v>
      </c>
      <c r="J25" s="23" t="n">
        <v>5</v>
      </c>
      <c r="K25" s="302"/>
      <c r="L25" s="302"/>
    </row>
    <row r="26" customFormat="false" ht="14.15" hidden="false" customHeight="true" outlineLevel="0" collapsed="false">
      <c r="A26" s="76"/>
      <c r="B26" s="311" t="s">
        <v>96</v>
      </c>
      <c r="C26" s="22" t="s">
        <v>97</v>
      </c>
      <c r="D26" s="309" t="n">
        <v>10</v>
      </c>
      <c r="E26" s="302"/>
      <c r="F26" s="302"/>
      <c r="G26" s="294" t="s">
        <v>285</v>
      </c>
      <c r="H26" s="294"/>
      <c r="I26" s="294"/>
      <c r="J26" s="294"/>
      <c r="K26" s="295" t="s">
        <v>279</v>
      </c>
      <c r="L26" s="295" t="s">
        <v>280</v>
      </c>
    </row>
    <row r="27" customFormat="false" ht="14.15" hidden="false" customHeight="true" outlineLevel="0" collapsed="false">
      <c r="A27" s="314" t="s">
        <v>101</v>
      </c>
      <c r="B27" s="297" t="s">
        <v>25</v>
      </c>
      <c r="C27" s="22" t="s">
        <v>102</v>
      </c>
      <c r="D27" s="309" t="n">
        <v>90</v>
      </c>
      <c r="E27" s="302"/>
      <c r="F27" s="302"/>
      <c r="G27" s="168" t="s">
        <v>212</v>
      </c>
      <c r="H27" s="310" t="s">
        <v>213</v>
      </c>
      <c r="I27" s="94" t="n">
        <v>73</v>
      </c>
      <c r="J27" s="23" t="n">
        <v>4.8</v>
      </c>
      <c r="K27" s="302"/>
      <c r="L27" s="302"/>
    </row>
    <row r="28" customFormat="false" ht="14.15" hidden="false" customHeight="true" outlineLevel="0" collapsed="false">
      <c r="A28" s="314"/>
      <c r="B28" s="297" t="s">
        <v>27</v>
      </c>
      <c r="C28" s="22" t="s">
        <v>103</v>
      </c>
      <c r="D28" s="309" t="n">
        <v>30</v>
      </c>
      <c r="E28" s="302"/>
      <c r="F28" s="302"/>
      <c r="G28" s="168"/>
      <c r="H28" s="310" t="s">
        <v>214</v>
      </c>
      <c r="I28" s="94" t="n">
        <v>74</v>
      </c>
      <c r="J28" s="23" t="n">
        <v>1.2</v>
      </c>
      <c r="K28" s="302"/>
      <c r="L28" s="302"/>
    </row>
    <row r="29" customFormat="false" ht="21.2" hidden="false" customHeight="true" outlineLevel="0" collapsed="false">
      <c r="A29" s="314" t="s">
        <v>104</v>
      </c>
      <c r="B29" s="297" t="s">
        <v>25</v>
      </c>
      <c r="C29" s="22" t="s">
        <v>105</v>
      </c>
      <c r="D29" s="309" t="n">
        <v>90</v>
      </c>
      <c r="E29" s="302"/>
      <c r="F29" s="302"/>
      <c r="G29" s="168" t="s">
        <v>216</v>
      </c>
      <c r="H29" s="310" t="s">
        <v>213</v>
      </c>
      <c r="I29" s="94" t="n">
        <v>75</v>
      </c>
      <c r="J29" s="23" t="n">
        <v>4.8</v>
      </c>
      <c r="K29" s="302"/>
      <c r="L29" s="302"/>
    </row>
    <row r="30" customFormat="false" ht="14.15" hidden="false" customHeight="true" outlineLevel="0" collapsed="false">
      <c r="A30" s="314" t="s">
        <v>106</v>
      </c>
      <c r="B30" s="297" t="s">
        <v>25</v>
      </c>
      <c r="C30" s="22" t="s">
        <v>107</v>
      </c>
      <c r="D30" s="309" t="n">
        <v>90</v>
      </c>
      <c r="E30" s="302"/>
      <c r="F30" s="302"/>
      <c r="G30" s="168"/>
      <c r="H30" s="310" t="s">
        <v>214</v>
      </c>
      <c r="I30" s="94" t="n">
        <v>76</v>
      </c>
      <c r="J30" s="23" t="n">
        <v>1.2</v>
      </c>
      <c r="K30" s="302"/>
      <c r="L30" s="302"/>
    </row>
    <row r="31" customFormat="false" ht="14.15" hidden="false" customHeight="true" outlineLevel="0" collapsed="false">
      <c r="A31" s="314"/>
      <c r="B31" s="311" t="s">
        <v>96</v>
      </c>
      <c r="C31" s="22" t="s">
        <v>108</v>
      </c>
      <c r="D31" s="309" t="n">
        <v>10</v>
      </c>
      <c r="E31" s="302"/>
      <c r="F31" s="302"/>
      <c r="G31" s="168" t="s">
        <v>218</v>
      </c>
      <c r="H31" s="310" t="s">
        <v>213</v>
      </c>
      <c r="I31" s="94" t="n">
        <v>77</v>
      </c>
      <c r="J31" s="23" t="n">
        <v>4.8</v>
      </c>
      <c r="K31" s="302"/>
      <c r="L31" s="302"/>
    </row>
    <row r="32" customFormat="false" ht="14.15" hidden="false" customHeight="true" outlineLevel="0" collapsed="false">
      <c r="A32" s="313" t="s">
        <v>112</v>
      </c>
      <c r="B32" s="297" t="s">
        <v>25</v>
      </c>
      <c r="C32" s="22" t="s">
        <v>113</v>
      </c>
      <c r="D32" s="309" t="n">
        <v>90</v>
      </c>
      <c r="E32" s="302"/>
      <c r="F32" s="302"/>
      <c r="G32" s="168"/>
      <c r="H32" s="310" t="s">
        <v>214</v>
      </c>
      <c r="I32" s="94" t="n">
        <v>78</v>
      </c>
      <c r="J32" s="23" t="n">
        <v>1.2</v>
      </c>
      <c r="K32" s="302"/>
      <c r="L32" s="302"/>
    </row>
    <row r="33" customFormat="false" ht="14.15" hidden="false" customHeight="true" outlineLevel="0" collapsed="false">
      <c r="A33" s="313"/>
      <c r="B33" s="297" t="s">
        <v>27</v>
      </c>
      <c r="C33" s="22" t="s">
        <v>114</v>
      </c>
      <c r="D33" s="309" t="n">
        <v>30</v>
      </c>
      <c r="E33" s="302"/>
      <c r="F33" s="302"/>
      <c r="G33" s="168" t="s">
        <v>219</v>
      </c>
      <c r="H33" s="310" t="s">
        <v>213</v>
      </c>
      <c r="I33" s="94" t="n">
        <v>79</v>
      </c>
      <c r="J33" s="23" t="n">
        <v>4.8</v>
      </c>
      <c r="K33" s="302"/>
      <c r="L33" s="302"/>
    </row>
    <row r="34" customFormat="false" ht="19.6" hidden="false" customHeight="true" outlineLevel="0" collapsed="false">
      <c r="A34" s="313" t="s">
        <v>115</v>
      </c>
      <c r="B34" s="297" t="s">
        <v>25</v>
      </c>
      <c r="C34" s="22" t="s">
        <v>116</v>
      </c>
      <c r="D34" s="309" t="n">
        <v>90</v>
      </c>
      <c r="E34" s="302"/>
      <c r="F34" s="302"/>
      <c r="G34" s="168"/>
      <c r="H34" s="310" t="s">
        <v>214</v>
      </c>
      <c r="I34" s="94" t="n">
        <v>80</v>
      </c>
      <c r="J34" s="23" t="n">
        <v>1.2</v>
      </c>
      <c r="K34" s="302"/>
      <c r="L34" s="302"/>
    </row>
    <row r="35" customFormat="false" ht="14.15" hidden="false" customHeight="true" outlineLevel="0" collapsed="false">
      <c r="A35" s="313" t="s">
        <v>117</v>
      </c>
      <c r="B35" s="297" t="s">
        <v>25</v>
      </c>
      <c r="C35" s="22" t="s">
        <v>118</v>
      </c>
      <c r="D35" s="309" t="n">
        <v>90</v>
      </c>
      <c r="E35" s="302"/>
      <c r="F35" s="302"/>
      <c r="G35" s="168" t="s">
        <v>220</v>
      </c>
      <c r="H35" s="310" t="s">
        <v>213</v>
      </c>
      <c r="I35" s="94" t="n">
        <v>81</v>
      </c>
      <c r="J35" s="23" t="n">
        <v>4.8</v>
      </c>
      <c r="K35" s="302"/>
      <c r="L35" s="302"/>
    </row>
    <row r="36" customFormat="false" ht="14.15" hidden="false" customHeight="true" outlineLevel="0" collapsed="false">
      <c r="A36" s="313"/>
      <c r="B36" s="311" t="s">
        <v>96</v>
      </c>
      <c r="C36" s="22" t="s">
        <v>119</v>
      </c>
      <c r="D36" s="309" t="n">
        <v>10</v>
      </c>
      <c r="E36" s="302"/>
      <c r="F36" s="302"/>
      <c r="G36" s="168"/>
      <c r="H36" s="310" t="s">
        <v>214</v>
      </c>
      <c r="I36" s="94" t="n">
        <v>82</v>
      </c>
      <c r="J36" s="23" t="n">
        <v>1.2</v>
      </c>
      <c r="K36" s="302"/>
      <c r="L36" s="302"/>
    </row>
    <row r="37" customFormat="false" ht="14.15" hidden="false" customHeight="true" outlineLevel="0" collapsed="false">
      <c r="A37" s="314" t="s">
        <v>123</v>
      </c>
      <c r="B37" s="297" t="s">
        <v>25</v>
      </c>
      <c r="C37" s="22" t="s">
        <v>124</v>
      </c>
      <c r="D37" s="309" t="n">
        <v>90</v>
      </c>
      <c r="E37" s="302"/>
      <c r="F37" s="302"/>
      <c r="G37" s="294" t="s">
        <v>286</v>
      </c>
      <c r="H37" s="294"/>
      <c r="I37" s="294"/>
      <c r="J37" s="294"/>
      <c r="K37" s="295" t="s">
        <v>279</v>
      </c>
      <c r="L37" s="295" t="s">
        <v>280</v>
      </c>
    </row>
    <row r="38" customFormat="false" ht="14.15" hidden="false" customHeight="true" outlineLevel="0" collapsed="false">
      <c r="A38" s="314"/>
      <c r="B38" s="297" t="s">
        <v>27</v>
      </c>
      <c r="C38" s="22" t="s">
        <v>125</v>
      </c>
      <c r="D38" s="309" t="n">
        <v>30</v>
      </c>
      <c r="E38" s="302"/>
      <c r="F38" s="302"/>
      <c r="G38" s="315" t="s">
        <v>224</v>
      </c>
      <c r="H38" s="310" t="s">
        <v>287</v>
      </c>
      <c r="I38" s="94" t="n">
        <v>83</v>
      </c>
      <c r="J38" s="23" t="n">
        <v>20</v>
      </c>
      <c r="K38" s="302"/>
      <c r="L38" s="302"/>
    </row>
    <row r="39" customFormat="false" ht="18.05" hidden="false" customHeight="true" outlineLevel="0" collapsed="false">
      <c r="A39" s="314" t="s">
        <v>126</v>
      </c>
      <c r="B39" s="297" t="s">
        <v>127</v>
      </c>
      <c r="C39" s="22" t="s">
        <v>128</v>
      </c>
      <c r="D39" s="309" t="n">
        <v>90</v>
      </c>
      <c r="E39" s="302"/>
      <c r="F39" s="302"/>
      <c r="G39" s="315" t="s">
        <v>227</v>
      </c>
      <c r="H39" s="310" t="s">
        <v>287</v>
      </c>
      <c r="I39" s="94" t="n">
        <v>84</v>
      </c>
      <c r="J39" s="23" t="n">
        <v>10</v>
      </c>
      <c r="K39" s="302"/>
      <c r="L39" s="302"/>
    </row>
    <row r="40" customFormat="false" ht="14.15" hidden="false" customHeight="true" outlineLevel="0" collapsed="false">
      <c r="A40" s="314" t="s">
        <v>129</v>
      </c>
      <c r="B40" s="297" t="s">
        <v>25</v>
      </c>
      <c r="C40" s="22" t="s">
        <v>130</v>
      </c>
      <c r="D40" s="309" t="n">
        <v>90</v>
      </c>
      <c r="E40" s="302"/>
      <c r="F40" s="302"/>
      <c r="G40" s="316" t="s">
        <v>288</v>
      </c>
      <c r="H40" s="316"/>
      <c r="I40" s="316"/>
      <c r="J40" s="316"/>
      <c r="K40" s="316"/>
      <c r="L40" s="316"/>
    </row>
    <row r="41" customFormat="false" ht="14.15" hidden="false" customHeight="true" outlineLevel="0" collapsed="false">
      <c r="A41" s="314"/>
      <c r="B41" s="311" t="s">
        <v>96</v>
      </c>
      <c r="C41" s="22" t="s">
        <v>131</v>
      </c>
      <c r="D41" s="309" t="n">
        <v>10</v>
      </c>
      <c r="E41" s="302"/>
      <c r="F41" s="302"/>
      <c r="G41" s="307" t="s">
        <v>242</v>
      </c>
      <c r="H41" s="307"/>
      <c r="I41" s="307"/>
      <c r="J41" s="307"/>
      <c r="K41" s="295" t="s">
        <v>279</v>
      </c>
      <c r="L41" s="295" t="s">
        <v>280</v>
      </c>
    </row>
    <row r="42" customFormat="false" ht="14.15" hidden="false" customHeight="true" outlineLevel="0" collapsed="false">
      <c r="A42" s="294" t="s">
        <v>289</v>
      </c>
      <c r="B42" s="294"/>
      <c r="C42" s="294"/>
      <c r="D42" s="294"/>
      <c r="E42" s="295" t="s">
        <v>279</v>
      </c>
      <c r="F42" s="295" t="s">
        <v>280</v>
      </c>
      <c r="G42" s="317" t="str">
        <f aca="false">IF(M42 = "Relative 10%", "Dominant Extremity"&amp;CHAR(10)&amp;"(10% of the total impairment)", "Dominant Extremity (10%)")</f>
        <v>Dominant Extremity (10%)</v>
      </c>
      <c r="H42" s="317"/>
      <c r="I42" s="235" t="n">
        <v>85</v>
      </c>
      <c r="J42" s="318" t="s">
        <v>290</v>
      </c>
      <c r="K42" s="302"/>
      <c r="L42" s="302"/>
    </row>
    <row r="43" customFormat="false" ht="14.15" hidden="false" customHeight="true" outlineLevel="0" collapsed="false">
      <c r="A43" s="296" t="s">
        <v>142</v>
      </c>
      <c r="B43" s="301" t="s">
        <v>25</v>
      </c>
      <c r="C43" s="94" t="n">
        <v>40</v>
      </c>
      <c r="D43" s="23" t="n">
        <v>5</v>
      </c>
      <c r="E43" s="302"/>
      <c r="F43" s="302"/>
      <c r="G43" s="301" t="s">
        <v>252</v>
      </c>
      <c r="H43" s="301"/>
      <c r="I43" s="94" t="n">
        <v>86</v>
      </c>
      <c r="J43" s="236" t="n">
        <v>0</v>
      </c>
      <c r="K43" s="302"/>
      <c r="L43" s="302"/>
    </row>
    <row r="44" customFormat="false" ht="14.15" hidden="false" customHeight="true" outlineLevel="0" collapsed="false">
      <c r="A44" s="296"/>
      <c r="B44" s="301" t="s">
        <v>27</v>
      </c>
      <c r="C44" s="94" t="n">
        <v>41</v>
      </c>
      <c r="D44" s="23" t="n">
        <v>5</v>
      </c>
      <c r="E44" s="302"/>
      <c r="F44" s="302"/>
      <c r="G44" s="294" t="s">
        <v>253</v>
      </c>
      <c r="H44" s="294"/>
      <c r="I44" s="294"/>
      <c r="J44" s="294"/>
      <c r="K44" s="295" t="s">
        <v>279</v>
      </c>
      <c r="L44" s="295" t="s">
        <v>280</v>
      </c>
    </row>
    <row r="45" customFormat="false" ht="14.15" hidden="false" customHeight="true" outlineLevel="0" collapsed="false">
      <c r="A45" s="296"/>
      <c r="B45" s="301" t="s">
        <v>143</v>
      </c>
      <c r="C45" s="94" t="n">
        <v>42</v>
      </c>
      <c r="D45" s="23" t="n">
        <v>5</v>
      </c>
      <c r="E45" s="302"/>
      <c r="F45" s="302"/>
      <c r="G45" s="319" t="s">
        <v>257</v>
      </c>
      <c r="H45" s="319"/>
      <c r="I45" s="94" t="n">
        <v>87</v>
      </c>
      <c r="J45" s="236" t="n">
        <v>0</v>
      </c>
      <c r="K45" s="302"/>
      <c r="L45" s="302"/>
    </row>
    <row r="46" customFormat="false" ht="14.15" hidden="false" customHeight="true" outlineLevel="0" collapsed="false">
      <c r="A46" s="296"/>
      <c r="B46" s="301" t="s">
        <v>144</v>
      </c>
      <c r="C46" s="94" t="n">
        <v>43</v>
      </c>
      <c r="D46" s="23" t="n">
        <v>5</v>
      </c>
      <c r="E46" s="302"/>
      <c r="F46" s="302"/>
      <c r="G46" s="301" t="s">
        <v>260</v>
      </c>
      <c r="H46" s="301"/>
      <c r="I46" s="94" t="n">
        <v>88</v>
      </c>
      <c r="J46" s="236" t="n">
        <v>0</v>
      </c>
      <c r="K46" s="302"/>
      <c r="L46" s="302"/>
    </row>
    <row r="47" customFormat="false" ht="14.15" hidden="false" customHeight="true" outlineLevel="0" collapsed="false">
      <c r="A47" s="296"/>
      <c r="B47" s="301" t="s">
        <v>76</v>
      </c>
      <c r="C47" s="94" t="n">
        <v>44</v>
      </c>
      <c r="D47" s="23" t="n">
        <v>5</v>
      </c>
      <c r="E47" s="302"/>
      <c r="F47" s="302"/>
      <c r="G47" s="301" t="s">
        <v>291</v>
      </c>
      <c r="H47" s="301"/>
      <c r="I47" s="94" t="n">
        <v>89</v>
      </c>
      <c r="J47" s="236" t="n">
        <v>0</v>
      </c>
      <c r="K47" s="302"/>
      <c r="L47" s="302"/>
    </row>
    <row r="48" customFormat="false" ht="14.15" hidden="false" customHeight="true" outlineLevel="0" collapsed="false">
      <c r="A48" s="296"/>
      <c r="B48" s="301" t="s">
        <v>31</v>
      </c>
      <c r="C48" s="94" t="n">
        <v>45</v>
      </c>
      <c r="D48" s="23" t="n">
        <v>5</v>
      </c>
      <c r="E48" s="302"/>
      <c r="F48" s="302"/>
      <c r="G48" s="123" t="s">
        <v>292</v>
      </c>
      <c r="H48" s="123"/>
      <c r="I48" s="124" t="n">
        <v>90</v>
      </c>
      <c r="J48" s="236" t="n">
        <v>0</v>
      </c>
      <c r="K48" s="302"/>
      <c r="L48" s="302"/>
    </row>
    <row r="49" customFormat="false" ht="14.15" hidden="false" customHeight="true" outlineLevel="0" collapsed="false">
      <c r="A49" s="106" t="s">
        <v>148</v>
      </c>
      <c r="B49" s="301" t="s">
        <v>25</v>
      </c>
      <c r="C49" s="94" t="n">
        <v>46</v>
      </c>
      <c r="D49" s="23" t="n">
        <v>5</v>
      </c>
      <c r="E49" s="302"/>
      <c r="F49" s="302"/>
      <c r="G49" s="123"/>
      <c r="H49" s="123"/>
      <c r="I49" s="124"/>
      <c r="J49" s="236"/>
      <c r="K49" s="302"/>
      <c r="L49" s="302"/>
    </row>
    <row r="50" customFormat="false" ht="14.15" hidden="false" customHeight="true" outlineLevel="0" collapsed="false">
      <c r="A50" s="106"/>
      <c r="B50" s="301" t="s">
        <v>27</v>
      </c>
      <c r="C50" s="94" t="n">
        <v>47</v>
      </c>
      <c r="D50" s="23" t="n">
        <v>5</v>
      </c>
      <c r="E50" s="302"/>
      <c r="F50" s="302"/>
      <c r="G50" s="320"/>
      <c r="H50" s="320"/>
      <c r="I50" s="320"/>
      <c r="J50" s="320"/>
      <c r="K50" s="320"/>
      <c r="L50" s="320"/>
    </row>
    <row r="51" customFormat="false" ht="14.15" hidden="false" customHeight="true" outlineLevel="0" collapsed="false">
      <c r="A51" s="106"/>
      <c r="B51" s="301" t="s">
        <v>43</v>
      </c>
      <c r="C51" s="94" t="n">
        <v>48</v>
      </c>
      <c r="D51" s="23" t="n">
        <v>5</v>
      </c>
      <c r="E51" s="302"/>
      <c r="F51" s="302"/>
      <c r="G51" s="321"/>
      <c r="H51" s="321"/>
      <c r="I51" s="321"/>
      <c r="J51" s="321"/>
      <c r="K51" s="321"/>
      <c r="L51" s="321"/>
    </row>
    <row r="52" customFormat="false" ht="14.15" hidden="false" customHeight="true" outlineLevel="0" collapsed="false">
      <c r="A52" s="106"/>
      <c r="B52" s="301" t="s">
        <v>45</v>
      </c>
      <c r="C52" s="94" t="n">
        <v>49</v>
      </c>
      <c r="D52" s="23" t="n">
        <v>5</v>
      </c>
      <c r="E52" s="302"/>
      <c r="F52" s="302"/>
      <c r="G52" s="321"/>
      <c r="H52" s="321"/>
      <c r="I52" s="321"/>
      <c r="J52" s="321"/>
      <c r="K52" s="321"/>
      <c r="L52" s="321"/>
    </row>
    <row r="53" customFormat="false" ht="14.15" hidden="false" customHeight="true" outlineLevel="0" collapsed="false">
      <c r="A53" s="114" t="s">
        <v>151</v>
      </c>
      <c r="B53" s="301" t="s">
        <v>152</v>
      </c>
      <c r="C53" s="94" t="n">
        <v>50</v>
      </c>
      <c r="D53" s="23" t="n">
        <v>5</v>
      </c>
      <c r="E53" s="302"/>
      <c r="F53" s="302"/>
      <c r="G53" s="321"/>
      <c r="H53" s="321"/>
      <c r="I53" s="321"/>
      <c r="J53" s="321"/>
      <c r="K53" s="321"/>
      <c r="L53" s="321"/>
    </row>
    <row r="54" customFormat="false" ht="14.15" hidden="false" customHeight="true" outlineLevel="0" collapsed="false">
      <c r="A54" s="114"/>
      <c r="B54" s="301" t="s">
        <v>153</v>
      </c>
      <c r="C54" s="94" t="n">
        <v>51</v>
      </c>
      <c r="D54" s="23" t="n">
        <v>5</v>
      </c>
      <c r="E54" s="302"/>
      <c r="F54" s="302"/>
      <c r="G54" s="321"/>
      <c r="H54" s="321"/>
      <c r="I54" s="321"/>
      <c r="J54" s="321"/>
      <c r="K54" s="321"/>
      <c r="L54" s="321"/>
    </row>
    <row r="55" customFormat="false" ht="14.15" hidden="false" customHeight="true" outlineLevel="0" collapsed="false">
      <c r="A55" s="114"/>
      <c r="B55" s="301" t="s">
        <v>154</v>
      </c>
      <c r="C55" s="94" t="n">
        <v>52</v>
      </c>
      <c r="D55" s="23" t="n">
        <v>5</v>
      </c>
      <c r="E55" s="302"/>
      <c r="F55" s="302"/>
      <c r="G55" s="321"/>
      <c r="H55" s="321"/>
      <c r="I55" s="321"/>
      <c r="J55" s="321"/>
      <c r="K55" s="321"/>
      <c r="L55" s="321"/>
    </row>
    <row r="56" customFormat="false" ht="14.15" hidden="false" customHeight="true" outlineLevel="0" collapsed="false">
      <c r="A56" s="114"/>
      <c r="B56" s="301" t="s">
        <v>155</v>
      </c>
      <c r="C56" s="94" t="n">
        <v>53</v>
      </c>
      <c r="D56" s="23" t="n">
        <v>5</v>
      </c>
      <c r="E56" s="302"/>
      <c r="F56" s="302"/>
      <c r="G56" s="321"/>
      <c r="H56" s="321"/>
      <c r="I56" s="321"/>
      <c r="J56" s="321"/>
      <c r="K56" s="321"/>
      <c r="L56" s="321"/>
    </row>
  </sheetData>
  <sheetProtection sheet="true" objects="true" scenarios="true"/>
  <mergeCells count="57">
    <mergeCell ref="A1:F1"/>
    <mergeCell ref="G1:L1"/>
    <mergeCell ref="A2:D2"/>
    <mergeCell ref="G2:J2"/>
    <mergeCell ref="A3:A8"/>
    <mergeCell ref="G3:H4"/>
    <mergeCell ref="I3:I4"/>
    <mergeCell ref="J3:J4"/>
    <mergeCell ref="K3:K4"/>
    <mergeCell ref="L3:L4"/>
    <mergeCell ref="G5:H5"/>
    <mergeCell ref="G6:H6"/>
    <mergeCell ref="G7:H7"/>
    <mergeCell ref="G8:H8"/>
    <mergeCell ref="A9:A11"/>
    <mergeCell ref="G9:H9"/>
    <mergeCell ref="G10:H10"/>
    <mergeCell ref="G11:H11"/>
    <mergeCell ref="A12:A15"/>
    <mergeCell ref="G12:H12"/>
    <mergeCell ref="G13:H13"/>
    <mergeCell ref="G14:L14"/>
    <mergeCell ref="G15:J15"/>
    <mergeCell ref="A16:A19"/>
    <mergeCell ref="G16:G19"/>
    <mergeCell ref="G20:G22"/>
    <mergeCell ref="A22:A23"/>
    <mergeCell ref="G23:G24"/>
    <mergeCell ref="A25:A26"/>
    <mergeCell ref="G26:J26"/>
    <mergeCell ref="A27:A28"/>
    <mergeCell ref="G27:G28"/>
    <mergeCell ref="G29:G30"/>
    <mergeCell ref="A30:A31"/>
    <mergeCell ref="G31:G32"/>
    <mergeCell ref="A32:A33"/>
    <mergeCell ref="G33:G34"/>
    <mergeCell ref="A35:A36"/>
    <mergeCell ref="G35:G36"/>
    <mergeCell ref="A37:A38"/>
    <mergeCell ref="G37:J37"/>
    <mergeCell ref="A40:A41"/>
    <mergeCell ref="G40:L40"/>
    <mergeCell ref="G41:J41"/>
    <mergeCell ref="A42:D42"/>
    <mergeCell ref="G42:H42"/>
    <mergeCell ref="A43:A48"/>
    <mergeCell ref="G43:H43"/>
    <mergeCell ref="G44:J44"/>
    <mergeCell ref="G45:H45"/>
    <mergeCell ref="G46:H46"/>
    <mergeCell ref="G47:H47"/>
    <mergeCell ref="G48:H49"/>
    <mergeCell ref="I48:I49"/>
    <mergeCell ref="J48:J49"/>
    <mergeCell ref="A49:A52"/>
    <mergeCell ref="A53:A56"/>
  </mergeCells>
  <dataValidations count="7">
    <dataValidation allowBlank="true" errorStyle="stop" operator="equal" showDropDown="false" showErrorMessage="true" showInputMessage="false" sqref="A3:D41 G3:J13 G16:J25 G27:J36 G38:J39 A43:D56" type="none">
      <formula1>0</formula1>
      <formula2>0</formula2>
    </dataValidation>
    <dataValidation allowBlank="true" errorStyle="stop" operator="between" showDropDown="false" showErrorMessage="true" showInputMessage="false" sqref="E4:F4" type="whole">
      <formula1>0</formula1>
      <formula2>230</formula2>
    </dataValidation>
    <dataValidation allowBlank="true" errorStyle="stop" operator="between" showDropDown="false" showErrorMessage="true" showInputMessage="false" sqref="E3:F3 E5:F5" type="whole">
      <formula1>0</formula1>
      <formula2>180</formula2>
    </dataValidation>
    <dataValidation allowBlank="true" errorStyle="stop" operator="between" showDropDown="false" showErrorMessage="true" showInputMessage="false" sqref="E6:F6" type="whole">
      <formula1>0</formula1>
      <formula2>50</formula2>
    </dataValidation>
    <dataValidation allowBlank="true" errorStyle="stop" operator="between" showDropDown="false" showErrorMessage="true" showInputMessage="false" sqref="E7:F7" type="whole">
      <formula1>0</formula1>
      <formula2>80</formula2>
    </dataValidation>
    <dataValidation allowBlank="true" errorStyle="stop" operator="between" showDropDown="false" showErrorMessage="true" showInputMessage="false" sqref="E8:F9" type="whole">
      <formula1>0</formula1>
      <formula2>90</formula2>
    </dataValidation>
    <dataValidation allowBlank="true" errorStyle="stop" operator="equal" showDropDown="false" showErrorMessage="true" showInputMessage="false" sqref="G42:J43 G45:J48" type="none">
      <formula1>0</formula1>
      <formula2>0</formula2>
    </dataValidation>
  </dataValidations>
  <printOptions headings="false" gridLines="false" gridLinesSet="true" horizontalCentered="false" verticalCentered="false"/>
  <pageMargins left="0.283333333333333" right="0.00902777777777778" top="0.197222222222222" bottom="0.2875" header="0.511811023622047" footer="0.511811023622047"/>
  <pageSetup paperSize="9" scale="9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91"/>
  <sheetViews>
    <sheetView showFormulas="false" showGridLines="true" showRowColHeaders="true" showZeros="true" rightToLeft="false" tabSelected="false" showOutlineSymbols="true" defaultGridColor="true" view="normal" topLeftCell="A34" colorId="64" zoomScale="95" zoomScaleNormal="95" zoomScalePageLayoutView="100" workbookViewId="0">
      <selection pane="topLeft" activeCell="A53" activeCellId="0" sqref="A53"/>
    </sheetView>
  </sheetViews>
  <sheetFormatPr defaultColWidth="11.6875" defaultRowHeight="12.8" zeroHeight="false" outlineLevelRow="0" outlineLevelCol="0"/>
  <cols>
    <col collapsed="false" customWidth="true" hidden="false" outlineLevel="0" max="2" min="2" style="0" width="15.62"/>
  </cols>
  <sheetData>
    <row r="1" customFormat="false" ht="12.8" hidden="false" customHeight="false" outlineLevel="0" collapsed="false">
      <c r="A1" s="53" t="s">
        <v>293</v>
      </c>
      <c r="B1" s="53"/>
      <c r="C1" s="53"/>
    </row>
    <row r="2" customFormat="false" ht="12.8" hidden="false" customHeight="false" outlineLevel="0" collapsed="false">
      <c r="A2" s="53"/>
      <c r="B2" s="53"/>
      <c r="C2" s="53"/>
    </row>
    <row r="3" customFormat="false" ht="12.8" hidden="false" customHeight="false" outlineLevel="0" collapsed="false">
      <c r="A3" s="53" t="s">
        <v>294</v>
      </c>
      <c r="B3" s="53"/>
      <c r="C3" s="322" t="s">
        <v>295</v>
      </c>
      <c r="D3" s="322"/>
    </row>
    <row r="4" customFormat="false" ht="12.8" hidden="false" customHeight="false" outlineLevel="0" collapsed="false">
      <c r="A4" s="53" t="s">
        <v>296</v>
      </c>
      <c r="B4" s="53"/>
      <c r="C4" s="53"/>
      <c r="D4" s="53"/>
    </row>
    <row r="5" customFormat="false" ht="12.8" hidden="false" customHeight="false" outlineLevel="0" collapsed="false">
      <c r="A5" s="53" t="s">
        <v>297</v>
      </c>
      <c r="B5" s="53"/>
      <c r="C5" s="53"/>
      <c r="D5" s="53"/>
    </row>
    <row r="6" customFormat="false" ht="12.8" hidden="false" customHeight="false" outlineLevel="0" collapsed="false">
      <c r="A6" s="53" t="s">
        <v>298</v>
      </c>
      <c r="B6" s="53"/>
      <c r="C6" s="53"/>
      <c r="D6" s="53"/>
    </row>
    <row r="7" customFormat="false" ht="12.8" hidden="false" customHeight="false" outlineLevel="0" collapsed="false">
      <c r="A7" s="53" t="s">
        <v>299</v>
      </c>
      <c r="B7" s="53"/>
      <c r="C7" s="53"/>
      <c r="D7" s="53"/>
    </row>
    <row r="8" customFormat="false" ht="13.35" hidden="false" customHeight="false" outlineLevel="0" collapsed="false">
      <c r="A8" s="0" t="s">
        <v>300</v>
      </c>
      <c r="D8" s="323" t="s">
        <v>301</v>
      </c>
      <c r="E8" s="323"/>
      <c r="F8" s="323"/>
    </row>
    <row r="10" customFormat="false" ht="12.8" hidden="false" customHeight="false" outlineLevel="0" collapsed="false">
      <c r="A10" s="0" t="s">
        <v>302</v>
      </c>
    </row>
    <row r="11" customFormat="false" ht="13.35" hidden="false" customHeight="false" outlineLevel="0" collapsed="false">
      <c r="A11" s="53" t="s">
        <v>303</v>
      </c>
      <c r="B11" s="53"/>
      <c r="D11" s="324" t="s">
        <v>304</v>
      </c>
      <c r="E11" s="324"/>
      <c r="F11" s="324"/>
    </row>
    <row r="12" customFormat="false" ht="12.8" hidden="false" customHeight="false" outlineLevel="0" collapsed="false">
      <c r="A12" s="53"/>
      <c r="B12" s="53"/>
      <c r="D12" s="325"/>
      <c r="E12" s="325"/>
      <c r="F12" s="325"/>
    </row>
    <row r="13" customFormat="false" ht="13.35" hidden="false" customHeight="false" outlineLevel="0" collapsed="false">
      <c r="A13" s="53" t="s">
        <v>305</v>
      </c>
      <c r="B13" s="53"/>
      <c r="C13" s="53"/>
      <c r="D13" s="323" t="s">
        <v>306</v>
      </c>
      <c r="E13" s="323"/>
      <c r="F13" s="323"/>
    </row>
    <row r="15" customFormat="false" ht="13.35" hidden="false" customHeight="false" outlineLevel="0" collapsed="false">
      <c r="A15" s="0" t="s">
        <v>307</v>
      </c>
      <c r="D15" s="323" t="s">
        <v>308</v>
      </c>
      <c r="E15" s="323"/>
      <c r="F15" s="323"/>
      <c r="G15" s="323"/>
    </row>
    <row r="16" customFormat="false" ht="12.8" hidden="false" customHeight="false" outlineLevel="0" collapsed="false">
      <c r="D16" s="326"/>
    </row>
    <row r="17" customFormat="false" ht="13.35" hidden="false" customHeight="false" outlineLevel="0" collapsed="false">
      <c r="A17" s="0" t="s">
        <v>309</v>
      </c>
      <c r="D17" s="323" t="s">
        <v>310</v>
      </c>
      <c r="E17" s="323"/>
      <c r="F17" s="323"/>
      <c r="G17" s="323"/>
    </row>
    <row r="19" customFormat="false" ht="13.35" hidden="false" customHeight="false" outlineLevel="0" collapsed="false">
      <c r="A19" s="0" t="s">
        <v>311</v>
      </c>
      <c r="D19" s="323" t="s">
        <v>312</v>
      </c>
      <c r="E19" s="323"/>
      <c r="F19" s="323"/>
      <c r="G19" s="323"/>
    </row>
    <row r="20" customFormat="false" ht="12.8" hidden="false" customHeight="false" outlineLevel="0" collapsed="false">
      <c r="D20" s="325"/>
    </row>
    <row r="21" customFormat="false" ht="13.35" hidden="false" customHeight="false" outlineLevel="0" collapsed="false">
      <c r="A21" s="0" t="s">
        <v>313</v>
      </c>
      <c r="D21" s="323" t="s">
        <v>314</v>
      </c>
      <c r="E21" s="323"/>
      <c r="F21" s="323"/>
    </row>
    <row r="23" customFormat="false" ht="12.8" hidden="false" customHeight="false" outlineLevel="0" collapsed="false">
      <c r="A23" s="53" t="s">
        <v>315</v>
      </c>
      <c r="B23" s="53"/>
      <c r="C23" s="53"/>
      <c r="D23" s="53"/>
      <c r="E23" s="53"/>
      <c r="F23" s="53"/>
      <c r="G23" s="53"/>
      <c r="H23" s="325"/>
      <c r="I23" s="325"/>
    </row>
    <row r="24" customFormat="false" ht="12.8" hidden="false" customHeight="false" outlineLevel="0" collapsed="false">
      <c r="A24" s="53" t="s">
        <v>316</v>
      </c>
      <c r="B24" s="53"/>
      <c r="C24" s="53"/>
      <c r="D24" s="53"/>
      <c r="E24" s="53"/>
      <c r="F24" s="53"/>
      <c r="G24" s="53"/>
      <c r="H24" s="53"/>
      <c r="I24" s="53"/>
    </row>
    <row r="25" customFormat="false" ht="12.8" hidden="false" customHeight="false" outlineLevel="0" collapsed="false">
      <c r="A25" s="53" t="s">
        <v>317</v>
      </c>
      <c r="B25" s="53"/>
      <c r="C25" s="53"/>
      <c r="F25" s="325"/>
    </row>
    <row r="26" customFormat="false" ht="12.8" hidden="false" customHeight="false" outlineLevel="0" collapsed="false">
      <c r="A26" s="53"/>
      <c r="B26" s="53"/>
      <c r="C26" s="53"/>
      <c r="F26" s="325"/>
    </row>
    <row r="27" customFormat="false" ht="12.8" hidden="false" customHeight="false" outlineLevel="0" collapsed="false">
      <c r="A27" s="53"/>
      <c r="B27" s="53"/>
      <c r="C27" s="327" t="s">
        <v>318</v>
      </c>
      <c r="D27" s="327"/>
      <c r="E27" s="327"/>
      <c r="F27" s="327"/>
    </row>
    <row r="28" customFormat="false" ht="12.8" hidden="false" customHeight="true" outlineLevel="0" collapsed="false">
      <c r="A28" s="328" t="s">
        <v>319</v>
      </c>
      <c r="B28" s="328"/>
      <c r="C28" s="328"/>
      <c r="D28" s="328"/>
      <c r="E28" s="328"/>
      <c r="F28" s="328"/>
      <c r="G28" s="328"/>
      <c r="H28" s="328"/>
      <c r="I28" s="328"/>
    </row>
    <row r="29" customFormat="false" ht="12.8" hidden="false" customHeight="false" outlineLevel="0" collapsed="false">
      <c r="A29" s="328"/>
      <c r="B29" s="328"/>
      <c r="C29" s="328"/>
      <c r="D29" s="328"/>
      <c r="E29" s="328"/>
      <c r="F29" s="328"/>
      <c r="G29" s="328"/>
      <c r="H29" s="328"/>
      <c r="I29" s="328"/>
    </row>
    <row r="30" customFormat="false" ht="12.75" hidden="false" customHeight="true" outlineLevel="0" collapsed="false">
      <c r="A30" s="53" t="s">
        <v>320</v>
      </c>
      <c r="B30" s="53"/>
      <c r="C30" s="53"/>
      <c r="D30" s="53"/>
      <c r="E30" s="53"/>
      <c r="F30" s="53"/>
      <c r="G30" s="53"/>
      <c r="H30" s="53"/>
      <c r="I30" s="53"/>
    </row>
    <row r="31" customFormat="false" ht="12.75" hidden="false" customHeight="true" outlineLevel="0" collapsed="false">
      <c r="A31" s="53"/>
      <c r="B31" s="53"/>
    </row>
    <row r="32" customFormat="false" ht="12.75" hidden="false" customHeight="true" outlineLevel="0" collapsed="false">
      <c r="A32" s="328" t="s">
        <v>321</v>
      </c>
      <c r="B32" s="328"/>
      <c r="C32" s="328"/>
      <c r="D32" s="328"/>
      <c r="E32" s="328"/>
      <c r="F32" s="328"/>
      <c r="G32" s="328"/>
      <c r="H32" s="328"/>
      <c r="I32" s="328"/>
    </row>
    <row r="33" customFormat="false" ht="12.75" hidden="false" customHeight="true" outlineLevel="0" collapsed="false">
      <c r="A33" s="328"/>
      <c r="B33" s="328"/>
      <c r="C33" s="328"/>
      <c r="D33" s="328"/>
      <c r="E33" s="328"/>
      <c r="F33" s="328"/>
      <c r="G33" s="328"/>
      <c r="H33" s="328"/>
      <c r="I33" s="328"/>
    </row>
    <row r="34" customFormat="false" ht="12.75" hidden="false" customHeight="true" outlineLevel="0" collapsed="false">
      <c r="A34" s="328" t="s">
        <v>322</v>
      </c>
      <c r="B34" s="328"/>
      <c r="C34" s="328"/>
      <c r="D34" s="328"/>
      <c r="E34" s="328"/>
      <c r="F34" s="328"/>
      <c r="G34" s="328"/>
      <c r="H34" s="328"/>
      <c r="I34" s="328"/>
    </row>
    <row r="35" customFormat="false" ht="12.75" hidden="false" customHeight="true" outlineLevel="0" collapsed="false">
      <c r="A35" s="328"/>
      <c r="B35" s="328"/>
      <c r="C35" s="328"/>
      <c r="D35" s="328"/>
      <c r="E35" s="328"/>
      <c r="F35" s="328"/>
      <c r="G35" s="328"/>
      <c r="H35" s="328"/>
      <c r="I35" s="328"/>
    </row>
    <row r="36" customFormat="false" ht="25.9" hidden="false" customHeight="true" outlineLevel="0" collapsed="false">
      <c r="A36" s="328"/>
      <c r="B36" s="328"/>
      <c r="C36" s="328"/>
      <c r="D36" s="328"/>
      <c r="E36" s="328"/>
      <c r="F36" s="328"/>
      <c r="G36" s="328"/>
      <c r="H36" s="328"/>
      <c r="I36" s="328"/>
    </row>
    <row r="37" customFormat="false" ht="25.9" hidden="false" customHeight="true" outlineLevel="0" collapsed="false">
      <c r="A37" s="329" t="s">
        <v>323</v>
      </c>
      <c r="B37" s="329"/>
      <c r="C37" s="329"/>
      <c r="D37" s="329"/>
      <c r="E37" s="329"/>
      <c r="F37" s="329"/>
      <c r="G37" s="329"/>
      <c r="H37" s="329"/>
      <c r="I37" s="329"/>
    </row>
    <row r="38" customFormat="false" ht="12.8" hidden="false" customHeight="false" outlineLevel="0" collapsed="false">
      <c r="A38" s="327" t="s">
        <v>324</v>
      </c>
      <c r="B38" s="327"/>
      <c r="C38" s="327"/>
      <c r="D38" s="327"/>
      <c r="E38" s="327"/>
      <c r="F38" s="327"/>
      <c r="G38" s="327"/>
      <c r="H38" s="327"/>
      <c r="I38" s="327"/>
    </row>
    <row r="39" customFormat="false" ht="12.75" hidden="false" customHeight="true" outlineLevel="0" collapsed="false">
      <c r="A39" s="328" t="s">
        <v>325</v>
      </c>
      <c r="B39" s="328"/>
      <c r="C39" s="328"/>
      <c r="D39" s="328"/>
      <c r="E39" s="328"/>
      <c r="F39" s="328"/>
      <c r="G39" s="328"/>
      <c r="H39" s="328"/>
      <c r="I39" s="328"/>
    </row>
    <row r="40" customFormat="false" ht="12.75" hidden="false" customHeight="true" outlineLevel="0" collapsed="false">
      <c r="A40" s="328"/>
      <c r="B40" s="328"/>
      <c r="C40" s="328"/>
      <c r="D40" s="328"/>
      <c r="E40" s="328"/>
      <c r="F40" s="328"/>
      <c r="G40" s="328"/>
      <c r="H40" s="328"/>
      <c r="I40" s="328"/>
    </row>
    <row r="41" customFormat="false" ht="12.75" hidden="false" customHeight="true" outlineLevel="0" collapsed="false">
      <c r="A41" s="328"/>
      <c r="B41" s="328"/>
      <c r="C41" s="328"/>
      <c r="D41" s="328"/>
      <c r="E41" s="328"/>
      <c r="F41" s="328"/>
      <c r="G41" s="328"/>
      <c r="H41" s="328"/>
      <c r="I41" s="328"/>
    </row>
    <row r="42" customFormat="false" ht="12.75" hidden="false" customHeight="true" outlineLevel="0" collapsed="false">
      <c r="A42" s="328"/>
      <c r="B42" s="328"/>
      <c r="C42" s="328"/>
      <c r="D42" s="328"/>
      <c r="E42" s="328"/>
      <c r="F42" s="328"/>
      <c r="G42" s="328"/>
      <c r="H42" s="328"/>
      <c r="I42" s="328"/>
    </row>
    <row r="43" customFormat="false" ht="12.75" hidden="false" customHeight="true" outlineLevel="0" collapsed="false">
      <c r="A43" s="328"/>
      <c r="B43" s="328"/>
      <c r="C43" s="328"/>
      <c r="D43" s="328"/>
      <c r="E43" s="328"/>
      <c r="F43" s="328"/>
      <c r="G43" s="328"/>
      <c r="H43" s="328"/>
      <c r="I43" s="328"/>
    </row>
    <row r="44" customFormat="false" ht="12.75" hidden="false" customHeight="true" outlineLevel="0" collapsed="false">
      <c r="A44" s="328"/>
      <c r="B44" s="328"/>
      <c r="C44" s="328"/>
      <c r="D44" s="328"/>
      <c r="E44" s="328"/>
      <c r="F44" s="328"/>
      <c r="G44" s="328"/>
      <c r="H44" s="328"/>
      <c r="I44" s="328"/>
    </row>
    <row r="45" customFormat="false" ht="12.75" hidden="false" customHeight="true" outlineLevel="0" collapsed="false">
      <c r="A45" s="329" t="s">
        <v>326</v>
      </c>
      <c r="B45" s="329"/>
      <c r="C45" s="329"/>
      <c r="D45" s="329"/>
      <c r="E45" s="329"/>
      <c r="F45" s="329"/>
      <c r="G45" s="329"/>
      <c r="H45" s="329"/>
      <c r="I45" s="329"/>
    </row>
    <row r="46" customFormat="false" ht="12.75" hidden="false" customHeight="true" outlineLevel="0" collapsed="false">
      <c r="A46" s="329"/>
      <c r="B46" s="329"/>
      <c r="C46" s="329"/>
      <c r="D46" s="329"/>
      <c r="E46" s="329"/>
      <c r="F46" s="329"/>
      <c r="G46" s="329"/>
      <c r="H46" s="329"/>
      <c r="I46" s="329"/>
    </row>
    <row r="47" customFormat="false" ht="12.75" hidden="false" customHeight="true" outlineLevel="0" collapsed="false">
      <c r="A47" s="329"/>
      <c r="B47" s="329"/>
      <c r="C47" s="329"/>
      <c r="D47" s="329"/>
      <c r="E47" s="329"/>
      <c r="F47" s="329"/>
      <c r="G47" s="329"/>
      <c r="H47" s="329"/>
      <c r="I47" s="329"/>
    </row>
    <row r="48" customFormat="false" ht="12.75" hidden="false" customHeight="true" outlineLevel="0" collapsed="false">
      <c r="A48" s="329"/>
      <c r="B48" s="329"/>
      <c r="C48" s="329"/>
      <c r="D48" s="329"/>
      <c r="E48" s="329"/>
      <c r="F48" s="329"/>
      <c r="G48" s="329"/>
      <c r="H48" s="329"/>
      <c r="I48" s="329"/>
    </row>
    <row r="49" customFormat="false" ht="12.75" hidden="false" customHeight="true" outlineLevel="0" collapsed="false">
      <c r="A49" s="327" t="s">
        <v>327</v>
      </c>
      <c r="B49" s="327"/>
      <c r="C49" s="327"/>
      <c r="D49" s="327"/>
      <c r="E49" s="327"/>
      <c r="F49" s="327"/>
      <c r="G49" s="327"/>
      <c r="H49" s="327"/>
      <c r="I49" s="327"/>
    </row>
    <row r="50" customFormat="false" ht="12.75" hidden="false" customHeight="true" outlineLevel="0" collapsed="false">
      <c r="A50" s="53" t="s">
        <v>328</v>
      </c>
      <c r="B50" s="53"/>
      <c r="C50" s="53"/>
      <c r="D50" s="53"/>
      <c r="E50" s="53"/>
      <c r="F50" s="53"/>
      <c r="G50" s="53"/>
      <c r="H50" s="53"/>
      <c r="I50" s="53"/>
    </row>
    <row r="51" customFormat="false" ht="12.75" hidden="false" customHeight="true" outlineLevel="0" collapsed="false">
      <c r="A51" s="53"/>
      <c r="B51" s="53"/>
    </row>
    <row r="52" customFormat="false" ht="12.75" hidden="false" customHeight="true" outlineLevel="0" collapsed="false">
      <c r="A52" s="327" t="s">
        <v>329</v>
      </c>
      <c r="B52" s="327"/>
      <c r="C52" s="327"/>
      <c r="D52" s="327"/>
      <c r="E52" s="327"/>
      <c r="F52" s="327"/>
      <c r="G52" s="327"/>
      <c r="H52" s="327"/>
      <c r="I52" s="327"/>
    </row>
    <row r="53" customFormat="false" ht="12.75" hidden="false" customHeight="true" outlineLevel="0" collapsed="false">
      <c r="A53" s="328" t="s">
        <v>330</v>
      </c>
      <c r="B53" s="328"/>
      <c r="C53" s="328"/>
      <c r="D53" s="328"/>
      <c r="E53" s="328"/>
      <c r="F53" s="328"/>
      <c r="G53" s="328"/>
      <c r="H53" s="328"/>
      <c r="I53" s="328"/>
    </row>
    <row r="54" customFormat="false" ht="12.75" hidden="false" customHeight="true" outlineLevel="0" collapsed="false">
      <c r="A54" s="328"/>
      <c r="B54" s="328"/>
      <c r="C54" s="328"/>
      <c r="D54" s="328"/>
      <c r="E54" s="328"/>
      <c r="F54" s="328"/>
      <c r="G54" s="328"/>
      <c r="H54" s="328"/>
      <c r="I54" s="328"/>
    </row>
    <row r="55" customFormat="false" ht="12.75" hidden="false" customHeight="true" outlineLevel="0" collapsed="false">
      <c r="A55" s="328"/>
      <c r="B55" s="328"/>
      <c r="C55" s="328"/>
      <c r="D55" s="328"/>
      <c r="E55" s="328"/>
      <c r="F55" s="328"/>
      <c r="G55" s="328"/>
      <c r="H55" s="328"/>
      <c r="I55" s="328"/>
    </row>
    <row r="56" customFormat="false" ht="12.75" hidden="false" customHeight="true" outlineLevel="0" collapsed="false">
      <c r="A56" s="327" t="s">
        <v>331</v>
      </c>
      <c r="B56" s="327"/>
      <c r="C56" s="327"/>
      <c r="D56" s="327"/>
      <c r="E56" s="327"/>
      <c r="F56" s="327"/>
      <c r="G56" s="327"/>
      <c r="H56" s="327"/>
      <c r="I56" s="327"/>
    </row>
    <row r="57" customFormat="false" ht="12.75" hidden="false" customHeight="true" outlineLevel="0" collapsed="false">
      <c r="A57" s="330" t="s">
        <v>332</v>
      </c>
      <c r="B57" s="330"/>
      <c r="C57" s="330"/>
      <c r="D57" s="330"/>
      <c r="E57" s="330"/>
      <c r="F57" s="330"/>
      <c r="G57" s="330"/>
      <c r="H57" s="330"/>
      <c r="I57" s="330"/>
    </row>
    <row r="58" customFormat="false" ht="12.75" hidden="false" customHeight="true" outlineLevel="0" collapsed="false">
      <c r="A58" s="330"/>
      <c r="B58" s="330"/>
      <c r="C58" s="330"/>
      <c r="D58" s="330"/>
      <c r="E58" s="330"/>
      <c r="F58" s="330"/>
      <c r="G58" s="330"/>
      <c r="H58" s="330"/>
      <c r="I58" s="330"/>
    </row>
    <row r="59" customFormat="false" ht="12.75" hidden="false" customHeight="true" outlineLevel="0" collapsed="false">
      <c r="B59" s="53"/>
      <c r="C59" s="53"/>
    </row>
    <row r="60" customFormat="false" ht="12.75" hidden="false" customHeight="true" outlineLevel="0" collapsed="false">
      <c r="A60" s="331" t="s">
        <v>333</v>
      </c>
      <c r="B60" s="331"/>
      <c r="C60" s="331"/>
      <c r="D60" s="331"/>
      <c r="E60" s="331"/>
      <c r="F60" s="331"/>
      <c r="G60" s="331"/>
      <c r="H60" s="331"/>
      <c r="I60" s="331"/>
    </row>
    <row r="61" customFormat="false" ht="12.75" hidden="false" customHeight="true" outlineLevel="0" collapsed="false">
      <c r="A61" s="331"/>
      <c r="B61" s="331"/>
      <c r="C61" s="331"/>
      <c r="D61" s="331"/>
      <c r="E61" s="331"/>
      <c r="F61" s="331"/>
      <c r="G61" s="331"/>
      <c r="H61" s="331"/>
      <c r="I61" s="331"/>
    </row>
    <row r="62" customFormat="false" ht="12.75" hidden="false" customHeight="true" outlineLevel="0" collapsed="false">
      <c r="A62" s="53" t="s">
        <v>334</v>
      </c>
      <c r="B62" s="53"/>
      <c r="C62" s="53"/>
      <c r="D62" s="53"/>
      <c r="E62" s="53"/>
      <c r="F62" s="53"/>
      <c r="G62" s="53"/>
      <c r="H62" s="53"/>
      <c r="I62" s="53"/>
    </row>
    <row r="63" customFormat="false" ht="12.75" hidden="false" customHeight="true" outlineLevel="0" collapsed="false">
      <c r="A63" s="328" t="s">
        <v>335</v>
      </c>
      <c r="B63" s="328"/>
      <c r="C63" s="328"/>
      <c r="D63" s="328"/>
      <c r="E63" s="328"/>
      <c r="F63" s="328"/>
      <c r="G63" s="328"/>
      <c r="H63" s="328"/>
      <c r="I63" s="328"/>
    </row>
    <row r="64" customFormat="false" ht="12.75" hidden="false" customHeight="true" outlineLevel="0" collapsed="false">
      <c r="A64" s="328"/>
      <c r="B64" s="328"/>
      <c r="C64" s="328"/>
      <c r="D64" s="328"/>
      <c r="E64" s="328"/>
      <c r="F64" s="328"/>
      <c r="G64" s="328"/>
      <c r="H64" s="328"/>
      <c r="I64" s="328"/>
    </row>
    <row r="65" customFormat="false" ht="12.75" hidden="false" customHeight="true" outlineLevel="0" collapsed="false">
      <c r="A65" s="328"/>
      <c r="B65" s="328"/>
      <c r="C65" s="328"/>
      <c r="D65" s="328"/>
      <c r="E65" s="328"/>
      <c r="F65" s="328"/>
      <c r="G65" s="328"/>
      <c r="H65" s="328"/>
      <c r="I65" s="328"/>
    </row>
    <row r="66" customFormat="false" ht="12.75" hidden="false" customHeight="true" outlineLevel="0" collapsed="false">
      <c r="A66" s="328"/>
      <c r="B66" s="328"/>
      <c r="C66" s="328"/>
      <c r="D66" s="328"/>
      <c r="E66" s="328"/>
      <c r="F66" s="328"/>
      <c r="G66" s="328"/>
      <c r="H66" s="328"/>
      <c r="I66" s="328"/>
    </row>
    <row r="67" customFormat="false" ht="12.8" hidden="false" customHeight="false" outlineLevel="0" collapsed="false">
      <c r="A67" s="332"/>
      <c r="B67" s="332"/>
      <c r="C67" s="332"/>
      <c r="D67" s="332"/>
      <c r="E67" s="332"/>
      <c r="F67" s="332"/>
      <c r="G67" s="332"/>
      <c r="H67" s="332"/>
      <c r="I67" s="332"/>
    </row>
    <row r="68" customFormat="false" ht="12.8" hidden="false" customHeight="false" outlineLevel="0" collapsed="false">
      <c r="A68" s="332"/>
      <c r="B68" s="332"/>
      <c r="C68" s="332"/>
      <c r="D68" s="332"/>
      <c r="E68" s="332"/>
      <c r="F68" s="332"/>
      <c r="G68" s="332"/>
      <c r="H68" s="332"/>
      <c r="I68" s="332"/>
    </row>
    <row r="69" customFormat="false" ht="12.8" hidden="false" customHeight="false" outlineLevel="0" collapsed="false">
      <c r="A69" s="332"/>
      <c r="B69" s="332"/>
      <c r="C69" s="332"/>
      <c r="D69" s="332"/>
      <c r="E69" s="332"/>
      <c r="F69" s="332"/>
      <c r="G69" s="332"/>
      <c r="H69" s="332"/>
      <c r="I69" s="332"/>
    </row>
    <row r="70" customFormat="false" ht="12.8" hidden="false" customHeight="false" outlineLevel="0" collapsed="false">
      <c r="A70" s="332"/>
      <c r="B70" s="332"/>
      <c r="C70" s="332"/>
      <c r="D70" s="332"/>
      <c r="E70" s="332"/>
      <c r="F70" s="332"/>
      <c r="G70" s="332"/>
      <c r="H70" s="332"/>
      <c r="I70" s="332"/>
    </row>
    <row r="71" customFormat="false" ht="12.8" hidden="false" customHeight="false" outlineLevel="0" collapsed="false">
      <c r="A71" s="332"/>
      <c r="B71" s="332"/>
      <c r="C71" s="332"/>
      <c r="D71" s="332"/>
      <c r="E71" s="332"/>
      <c r="F71" s="332"/>
      <c r="G71" s="332"/>
      <c r="H71" s="332"/>
      <c r="I71" s="332"/>
    </row>
    <row r="72" customFormat="false" ht="12.8" hidden="false" customHeight="false" outlineLevel="0" collapsed="false">
      <c r="A72" s="332"/>
      <c r="B72" s="332"/>
      <c r="C72" s="332"/>
      <c r="D72" s="332"/>
      <c r="E72" s="332"/>
      <c r="F72" s="332"/>
      <c r="G72" s="332"/>
      <c r="H72" s="332"/>
      <c r="I72" s="332"/>
    </row>
    <row r="73" customFormat="false" ht="12.8" hidden="false" customHeight="false" outlineLevel="0" collapsed="false">
      <c r="A73" s="332"/>
      <c r="B73" s="332"/>
      <c r="C73" s="332"/>
      <c r="D73" s="332"/>
      <c r="E73" s="332"/>
      <c r="F73" s="332"/>
      <c r="G73" s="332"/>
      <c r="H73" s="332"/>
      <c r="I73" s="332"/>
    </row>
    <row r="74" customFormat="false" ht="12.8" hidden="false" customHeight="false" outlineLevel="0" collapsed="false">
      <c r="A74" s="332"/>
      <c r="B74" s="332"/>
      <c r="C74" s="332"/>
      <c r="D74" s="332"/>
      <c r="E74" s="332"/>
      <c r="F74" s="332"/>
      <c r="G74" s="332"/>
      <c r="H74" s="332"/>
      <c r="I74" s="332"/>
    </row>
    <row r="75" customFormat="false" ht="12.8" hidden="false" customHeight="false" outlineLevel="0" collapsed="false">
      <c r="A75" s="332"/>
      <c r="B75" s="332"/>
      <c r="C75" s="332"/>
      <c r="D75" s="332"/>
      <c r="E75" s="332"/>
      <c r="F75" s="332"/>
      <c r="G75" s="332"/>
      <c r="H75" s="332"/>
      <c r="I75" s="332"/>
    </row>
    <row r="76" customFormat="false" ht="12.8" hidden="false" customHeight="false" outlineLevel="0" collapsed="false">
      <c r="A76" s="332"/>
      <c r="B76" s="332"/>
      <c r="C76" s="332"/>
      <c r="D76" s="332"/>
      <c r="E76" s="332"/>
      <c r="F76" s="332"/>
      <c r="G76" s="332"/>
      <c r="H76" s="332"/>
      <c r="I76" s="332"/>
    </row>
    <row r="77" customFormat="false" ht="12.8" hidden="false" customHeight="false" outlineLevel="0" collapsed="false">
      <c r="A77" s="332"/>
      <c r="B77" s="332"/>
      <c r="C77" s="332"/>
      <c r="D77" s="332"/>
      <c r="E77" s="332"/>
      <c r="F77" s="332"/>
      <c r="G77" s="332"/>
      <c r="H77" s="332"/>
      <c r="I77" s="332"/>
    </row>
    <row r="78" customFormat="false" ht="12.8" hidden="false" customHeight="false" outlineLevel="0" collapsed="false">
      <c r="A78" s="332"/>
      <c r="B78" s="332"/>
      <c r="C78" s="332"/>
      <c r="D78" s="332"/>
      <c r="E78" s="332"/>
      <c r="F78" s="332"/>
      <c r="G78" s="332"/>
      <c r="H78" s="332"/>
      <c r="I78" s="332"/>
    </row>
    <row r="79" customFormat="false" ht="12.8" hidden="false" customHeight="false" outlineLevel="0" collapsed="false">
      <c r="A79" s="332"/>
      <c r="B79" s="332"/>
      <c r="C79" s="332"/>
      <c r="D79" s="332"/>
      <c r="E79" s="332"/>
      <c r="F79" s="332"/>
      <c r="G79" s="332"/>
      <c r="H79" s="332"/>
      <c r="I79" s="332"/>
    </row>
    <row r="80" customFormat="false" ht="12.8" hidden="false" customHeight="false" outlineLevel="0" collapsed="false">
      <c r="A80" s="332"/>
      <c r="B80" s="332"/>
      <c r="C80" s="332"/>
      <c r="D80" s="332"/>
      <c r="E80" s="332"/>
      <c r="F80" s="332"/>
      <c r="G80" s="332"/>
      <c r="H80" s="332"/>
      <c r="I80" s="332"/>
    </row>
    <row r="81" customFormat="false" ht="12.8" hidden="false" customHeight="false" outlineLevel="0" collapsed="false">
      <c r="A81" s="332"/>
      <c r="B81" s="332"/>
      <c r="C81" s="332"/>
      <c r="D81" s="332"/>
      <c r="E81" s="332"/>
      <c r="F81" s="332"/>
      <c r="G81" s="332"/>
      <c r="H81" s="332"/>
      <c r="I81" s="332"/>
    </row>
    <row r="82" customFormat="false" ht="12.8" hidden="false" customHeight="false" outlineLevel="0" collapsed="false">
      <c r="A82" s="332"/>
      <c r="B82" s="332"/>
      <c r="C82" s="332"/>
      <c r="D82" s="332"/>
      <c r="E82" s="332"/>
      <c r="F82" s="332"/>
      <c r="G82" s="332"/>
      <c r="H82" s="332"/>
      <c r="I82" s="332"/>
    </row>
    <row r="83" customFormat="false" ht="12.8" hidden="false" customHeight="false" outlineLevel="0" collapsed="false">
      <c r="A83" s="332"/>
      <c r="B83" s="332"/>
      <c r="C83" s="332"/>
      <c r="D83" s="332"/>
      <c r="E83" s="332"/>
      <c r="F83" s="332"/>
      <c r="G83" s="332"/>
      <c r="H83" s="332"/>
      <c r="I83" s="332"/>
    </row>
    <row r="84" customFormat="false" ht="12.8" hidden="false" customHeight="false" outlineLevel="0" collapsed="false">
      <c r="A84" s="332"/>
      <c r="B84" s="332"/>
      <c r="C84" s="332"/>
      <c r="D84" s="332"/>
      <c r="E84" s="332"/>
      <c r="F84" s="332"/>
      <c r="G84" s="332"/>
      <c r="H84" s="332"/>
      <c r="I84" s="332"/>
    </row>
    <row r="85" customFormat="false" ht="12.8" hidden="false" customHeight="false" outlineLevel="0" collapsed="false">
      <c r="A85" s="332"/>
      <c r="B85" s="332"/>
      <c r="C85" s="332"/>
      <c r="D85" s="332"/>
      <c r="E85" s="332"/>
      <c r="F85" s="332"/>
      <c r="G85" s="332"/>
      <c r="H85" s="332"/>
      <c r="I85" s="332"/>
    </row>
    <row r="86" customFormat="false" ht="12.8" hidden="false" customHeight="false" outlineLevel="0" collapsed="false">
      <c r="A86" s="332"/>
      <c r="B86" s="332"/>
      <c r="C86" s="332"/>
      <c r="D86" s="332"/>
      <c r="E86" s="332"/>
      <c r="F86" s="332"/>
      <c r="G86" s="332"/>
      <c r="H86" s="332"/>
      <c r="I86" s="332"/>
    </row>
    <row r="87" customFormat="false" ht="12.8" hidden="false" customHeight="false" outlineLevel="0" collapsed="false">
      <c r="A87" s="332"/>
      <c r="B87" s="332"/>
      <c r="C87" s="332"/>
      <c r="D87" s="332"/>
      <c r="E87" s="332"/>
      <c r="F87" s="332"/>
      <c r="G87" s="332"/>
      <c r="H87" s="332"/>
      <c r="I87" s="332"/>
    </row>
    <row r="88" customFormat="false" ht="12.8" hidden="false" customHeight="false" outlineLevel="0" collapsed="false">
      <c r="A88" s="333"/>
      <c r="B88" s="333"/>
      <c r="C88" s="333"/>
      <c r="D88" s="333"/>
      <c r="E88" s="333"/>
      <c r="F88" s="333"/>
      <c r="G88" s="333"/>
      <c r="H88" s="333"/>
      <c r="I88" s="333"/>
    </row>
    <row r="89" customFormat="false" ht="12.8" hidden="false" customHeight="false" outlineLevel="0" collapsed="false">
      <c r="A89" s="333"/>
      <c r="B89" s="333"/>
      <c r="C89" s="333"/>
      <c r="D89" s="333"/>
      <c r="E89" s="333"/>
      <c r="F89" s="333"/>
      <c r="G89" s="333"/>
      <c r="H89" s="333"/>
      <c r="I89" s="333"/>
    </row>
    <row r="90" customFormat="false" ht="12.8" hidden="false" customHeight="false" outlineLevel="0" collapsed="false">
      <c r="A90" s="333"/>
      <c r="B90" s="333"/>
      <c r="C90" s="333"/>
      <c r="D90" s="333"/>
      <c r="E90" s="333"/>
      <c r="F90" s="333"/>
      <c r="G90" s="333"/>
      <c r="H90" s="333"/>
      <c r="I90" s="333"/>
    </row>
    <row r="91" customFormat="false" ht="12.8" hidden="false" customHeight="false" outlineLevel="0" collapsed="false">
      <c r="A91" s="333"/>
      <c r="B91" s="333"/>
      <c r="C91" s="333"/>
      <c r="D91" s="333"/>
      <c r="E91" s="333"/>
      <c r="F91" s="333"/>
      <c r="G91" s="333"/>
      <c r="H91" s="333"/>
      <c r="I91" s="333"/>
    </row>
  </sheetData>
  <sheetProtection sheet="true" objects="true" scenarios="true"/>
  <mergeCells count="37">
    <mergeCell ref="A1:B1"/>
    <mergeCell ref="A3:B3"/>
    <mergeCell ref="C3:D3"/>
    <mergeCell ref="A4:D4"/>
    <mergeCell ref="A5:D5"/>
    <mergeCell ref="A6:D6"/>
    <mergeCell ref="A7:D7"/>
    <mergeCell ref="D8:F8"/>
    <mergeCell ref="A11:B11"/>
    <mergeCell ref="D11:F11"/>
    <mergeCell ref="A13:C13"/>
    <mergeCell ref="D13:F13"/>
    <mergeCell ref="D15:G15"/>
    <mergeCell ref="D17:G17"/>
    <mergeCell ref="D19:G19"/>
    <mergeCell ref="D21:F21"/>
    <mergeCell ref="A23:G23"/>
    <mergeCell ref="A24:I24"/>
    <mergeCell ref="A25:C25"/>
    <mergeCell ref="C27:F27"/>
    <mergeCell ref="A28:I29"/>
    <mergeCell ref="A30:I30"/>
    <mergeCell ref="A32:I33"/>
    <mergeCell ref="A34:I36"/>
    <mergeCell ref="A37:I37"/>
    <mergeCell ref="A38:I38"/>
    <mergeCell ref="A39:I44"/>
    <mergeCell ref="A45:I48"/>
    <mergeCell ref="A49:I49"/>
    <mergeCell ref="A50:I50"/>
    <mergeCell ref="A52:I52"/>
    <mergeCell ref="A53:I55"/>
    <mergeCell ref="A56:I56"/>
    <mergeCell ref="A57:I58"/>
    <mergeCell ref="A60:I61"/>
    <mergeCell ref="A62:I62"/>
    <mergeCell ref="A63:I66"/>
  </mergeCells>
  <hyperlinks>
    <hyperlink ref="D8" r:id="rId1" display="ramachandrahm@hotmail.com"/>
    <hyperlink ref="D11" r:id="rId2" display="rammedisoft.com/ul"/>
    <hyperlink ref="D13" r:id="rId3" display="rammedisoft.com/ll"/>
    <hyperlink ref="D15" r:id="rId4" display="Gazette of 2018"/>
    <hyperlink ref="D17" r:id="rId5" display="Gazette 2001"/>
    <hyperlink ref="D19" r:id="rId6" display="Manual 1981"/>
    <hyperlink ref="D21" r:id="rId7" display="Open Download Page:"/>
  </hyperlinks>
  <printOptions headings="false" gridLines="false" gridLinesSet="true" horizontalCentered="false" verticalCentered="false"/>
  <pageMargins left="0.7875" right="0.7875" top="0.7875" bottom="0.78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7066</TotalTime>
  <Application>LibreOffice/7.3.1.3$Windows_x86 LibreOffice_project/a69ca51ded25f3eefd52d7bf9a5fad8c90b87951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1996-10-14T23:33:28Z</dcterms:created>
  <dc:creator>Redmi Note 4</dc:creator>
  <dc:description/>
  <dc:language>en-GB</dc:language>
  <cp:lastModifiedBy/>
  <cp:lastPrinted>2021-11-18T19:28:39Z</cp:lastPrinted>
  <dcterms:modified xsi:type="dcterms:W3CDTF">2022-04-15T22:31:18Z</dcterms:modified>
  <cp:revision>718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