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4.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Lower Limb Score Sheet" sheetId="1" state="visible" r:id="rId2"/>
    <sheet name="Toes" sheetId="2" state="visible" r:id="rId3"/>
    <sheet name="List of Functions" sheetId="3" state="visible" r:id="rId4"/>
    <sheet name="References" sheetId="4" state="visible" r:id="rId5"/>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<sst xmlns="http://schemas.openxmlformats.org/spreadsheetml/2006/main" count="467" uniqueCount="271">
  <si>
    <t xml:space="preserve">Page 1 of 3</t>
  </si>
  <si>
    <t xml:space="preserve">Assessment of Permanent Physical Impairment in Lower Limb</t>
  </si>
  <si>
    <t xml:space="preserve">Score Sheet:</t>
  </si>
  <si>
    <t xml:space="preserve">Based on Form B (Assessment Proforma for lower extremity) in Appendix II</t>
  </si>
  <si>
    <t xml:space="preserve">Date:</t>
  </si>
  <si>
    <t xml:space="preserve">Date Here</t>
  </si>
  <si>
    <t xml:space="preserve">Name:</t>
  </si>
  <si>
    <t xml:space="preserve">Name Here</t>
  </si>
  <si>
    <t xml:space="preserve">Age:</t>
  </si>
  <si>
    <t xml:space="preserve">Age Here</t>
  </si>
  <si>
    <t xml:space="preserve">Gender:</t>
  </si>
  <si>
    <t xml:space="preserve">Gender Here</t>
  </si>
  <si>
    <t xml:space="preserve">Based on Gazette :</t>
  </si>
  <si>
    <t xml:space="preserve">Hip Weightage %age =</t>
  </si>
  <si>
    <t xml:space="preserve">Knee Weightage %age =</t>
  </si>
  <si>
    <t xml:space="preserve">Foot Weightage %age =</t>
  </si>
  <si>
    <t xml:space="preserve">Total =</t>
  </si>
  <si>
    <t xml:space="preserve">Year</t>
  </si>
  <si>
    <t xml:space="preserve">Hip</t>
  </si>
  <si>
    <t xml:space="preserve">Knee</t>
  </si>
  <si>
    <t xml:space="preserve">Ankle</t>
  </si>
  <si>
    <t xml:space="preserve">Lower Limb</t>
  </si>
  <si>
    <t xml:space="preserve">Mobility</t>
  </si>
  <si>
    <t xml:space="preserve">Component</t>
  </si>
  <si>
    <t xml:space="preserve">Division Name</t>
  </si>
  <si>
    <t xml:space="preserve">Max Val</t>
  </si>
  <si>
    <t xml:space="preserve">Sub Division</t>
  </si>
  <si>
    <t xml:space="preserve">Sub Divn particulars</t>
  </si>
  <si>
    <t xml:space="preserve">SN.</t>
  </si>
  <si>
    <t xml:space="preserve">Normal Value (Std) §</t>
  </si>
  <si>
    <t xml:space="preserve">Observed Value Rt</t>
  </si>
  <si>
    <t xml:space="preserve">Observed Value Lt</t>
  </si>
  <si>
    <t xml:space="preserve">Loss % Rt</t>
  </si>
  <si>
    <t xml:space="preserve">Loss % Lt</t>
  </si>
  <si>
    <t xml:space="preserve">Active ROM (Range of movement)</t>
  </si>
  <si>
    <t xml:space="preserve">Active ROM
(Range of movement)</t>
  </si>
  <si>
    <t xml:space="preserve">Hip Joint AROM</t>
  </si>
  <si>
    <t xml:space="preserve">Flexion</t>
  </si>
  <si>
    <t xml:space="preserve">Extension</t>
  </si>
  <si>
    <t xml:space="preserve">Abduction</t>
  </si>
  <si>
    <t xml:space="preserve">Adduction</t>
  </si>
  <si>
    <t xml:space="preserve">Rotation – Extnl</t>
  </si>
  <si>
    <t xml:space="preserve">Rotation – Intnl</t>
  </si>
  <si>
    <t xml:space="preserve">Mean % loss of active range of motion in Hip Joint </t>
  </si>
  <si>
    <t xml:space="preserve">Extent of Involvement</t>
  </si>
  <si>
    <t xml:space="preserve">Knee Joint AROM</t>
  </si>
  <si>
    <t xml:space="preserve"> Hyper Extension</t>
  </si>
  <si>
    <t xml:space="preserve">Mean % loss of active range of motion in Knee Joint </t>
  </si>
  <si>
    <t xml:space="preserve">Foot and Ankle AROM</t>
  </si>
  <si>
    <t xml:space="preserve">Dorsiflexion</t>
  </si>
  <si>
    <t xml:space="preserve"> Plantar flexion</t>
  </si>
  <si>
    <t xml:space="preserve">Inversion</t>
  </si>
  <si>
    <t xml:space="preserve">Eversion</t>
  </si>
  <si>
    <t xml:space="preserve">Toes Movement #</t>
  </si>
  <si>
    <t xml:space="preserve">Mean % loss of active range of motion in Foot and Ankle</t>
  </si>
  <si>
    <t xml:space="preserve">Total loss of Active ROM of Mobility Component  = (MLH + MLK + MLF) = </t>
  </si>
  <si>
    <t xml:space="preserve">ML = Final Total Movement Loss = MLH + MLK + MLF = </t>
  </si>
  <si>
    <t xml:space="preserve">* Values for AROM of toes calculated in ‘Toes’ Sheet</t>
  </si>
  <si>
    <t xml:space="preserve">Normal Value (Std)</t>
  </si>
  <si>
    <t xml:space="preserve">Muscle</t>
  </si>
  <si>
    <t xml:space="preserve">Hip Joint
Muscle Strength</t>
  </si>
  <si>
    <t xml:space="preserve">Strength</t>
  </si>
  <si>
    <t xml:space="preserve">Rotation - Intnl</t>
  </si>
  <si>
    <t xml:space="preserve">Mean % loss of Strength of Hip Joint Muscles</t>
  </si>
  <si>
    <t xml:space="preserve">Knee Joint
 Muscle Strength</t>
  </si>
  <si>
    <t xml:space="preserve">SLK =Mean % loss of Strength of Knee Joint Muscles</t>
  </si>
  <si>
    <t xml:space="preserve">Foot and Ankle
 Muscle Strength</t>
  </si>
  <si>
    <t xml:space="preserve">Plantar Flexion</t>
  </si>
  <si>
    <t xml:space="preserve">Toes Strength #</t>
  </si>
  <si>
    <t xml:space="preserve">SLF =Mean % loss of Strength of Foot and Ankle Muscles</t>
  </si>
  <si>
    <t xml:space="preserve">Total loss of Muscle Strength of Mobility Component =  (SLH +SLK + SLF ) = </t>
  </si>
  <si>
    <t xml:space="preserve">SL = Final Total Strength Loss = SLH +SLK + SLF =  </t>
  </si>
  <si>
    <t xml:space="preserve"># Values for strength of muscles acting on toes are calculated in ‘Toes’ Sheet</t>
  </si>
  <si>
    <t xml:space="preserve">Continued…</t>
  </si>
  <si>
    <t xml:space="preserve">…continued.</t>
  </si>
  <si>
    <t xml:space="preserve">Page 2 of 3</t>
  </si>
  <si>
    <t xml:space="preserve">Date :</t>
  </si>
  <si>
    <t xml:space="preserve">Name :</t>
  </si>
  <si>
    <t xml:space="preserve">Age :</t>
  </si>
  <si>
    <t xml:space="preserve">Gender :</t>
  </si>
  <si>
    <t xml:space="preserve">Application of combining Formula for Mobility Component</t>
  </si>
  <si>
    <t xml:space="preserve">a value (Higher Value Among Movement Loss (ML) and Strength Loss (SL) )</t>
  </si>
  <si>
    <t xml:space="preserve">b value (Lower Value Among Movement Loss (ML) and Strength Loss (SL) )</t>
  </si>
  <si>
    <t xml:space="preserve">Mobility Component (MC)</t>
  </si>
  <si>
    <t xml:space="preserve">combining formula a + (b(90-a)/90)</t>
  </si>
  <si>
    <t xml:space="preserve">Combined Values of Mobility component</t>
  </si>
  <si>
    <t xml:space="preserve">Right Side</t>
  </si>
  <si>
    <t xml:space="preserve">Left Side</t>
  </si>
  <si>
    <t xml:space="preserve">Guide lines from page 69 Applied</t>
  </si>
  <si>
    <t xml:space="preserve">(Mild – less than  1/3, Moderate – up to 2/3, Severe – almost total)</t>
  </si>
  <si>
    <t xml:space="preserve">Stability</t>
  </si>
  <si>
    <t xml:space="preserve">Component (SC)</t>
  </si>
  <si>
    <t xml:space="preserve">Stability related</t>
  </si>
  <si>
    <t xml:space="preserve">Walking on plain surface</t>
  </si>
  <si>
    <t xml:space="preserve">Activities</t>
  </si>
  <si>
    <t xml:space="preserve">Walking on slope</t>
  </si>
  <si>
    <t xml:space="preserve">(Clinical Method)</t>
  </si>
  <si>
    <t xml:space="preserve">Climbing Stairs</t>
  </si>
  <si>
    <t xml:space="preserve">10 for Normal</t>
  </si>
  <si>
    <t xml:space="preserve">Standing on both legs</t>
  </si>
  <si>
    <t xml:space="preserve">0 for not possible</t>
  </si>
  <si>
    <t xml:space="preserve">Standing on affected leg</t>
  </si>
  <si>
    <t xml:space="preserve">Squatting on floor</t>
  </si>
  <si>
    <t xml:space="preserve">Sitting Cross leg</t>
  </si>
  <si>
    <t xml:space="preserve">Kneeling</t>
  </si>
  <si>
    <t xml:space="preserve">Taking turns</t>
  </si>
  <si>
    <t xml:space="preserve">Summary loss of Activities of Stability Component</t>
  </si>
  <si>
    <t xml:space="preserve">Summary % loss of Activities of Stability Component</t>
  </si>
  <si>
    <t xml:space="preserve">Combining the mobility and stability components</t>
  </si>
  <si>
    <t xml:space="preserve">a value (Higher Value Among Mobility Component (MC) and Stability Component (SC) )</t>
  </si>
  <si>
    <t xml:space="preserve">b value (Lower Value Among Mobility Component (MC) and Stability Component (SC) )</t>
  </si>
  <si>
    <t xml:space="preserve">Combined Values of mobility and stability components</t>
  </si>
  <si>
    <t xml:space="preserve">Page 3 of 3</t>
  </si>
  <si>
    <r>
      <rPr>
        <b val="true"/>
        <sz val="11"/>
        <rFont val="Arial"/>
        <family val="2"/>
        <charset val="1"/>
      </rPr>
      <t xml:space="preserve">Lower Limb – Extra Points</t>
    </r>
    <r>
      <rPr>
        <b val="true"/>
        <vertAlign val="superscript"/>
        <sz val="11"/>
        <rFont val="Arial"/>
        <family val="2"/>
        <charset val="1"/>
      </rPr>
      <t xml:space="preserve"> ‡</t>
    </r>
  </si>
  <si>
    <t xml:space="preserve">Relative 10%</t>
  </si>
  <si>
    <t xml:space="preserve">Extra Points</t>
  </si>
  <si>
    <t xml:space="preserve">Non Limited Extra Points</t>
  </si>
  <si>
    <t xml:space="preserve">Description</t>
  </si>
  <si>
    <t xml:space="preserve">Wt</t>
  </si>
  <si>
    <t xml:space="preserve">Particulars</t>
  </si>
  <si>
    <t xml:space="preserve">Value in Normal</t>
  </si>
  <si>
    <t xml:space="preserve">%age Loss Rt</t>
  </si>
  <si>
    <t xml:space="preserve">%age Loss Lt</t>
  </si>
  <si>
    <t xml:space="preserve">* 4% per 1/2 inch after ½ inch</t>
  </si>
  <si>
    <t xml:space="preserve">Depends</t>
  </si>
  <si>
    <t xml:space="preserve">Shortening in inches</t>
  </si>
  <si>
    <t xml:space="preserve">10% Limited Extra Points</t>
  </si>
  <si>
    <t xml:space="preserve">0 / 3 / 6</t>
  </si>
  <si>
    <r>
      <rPr>
        <sz val="9"/>
        <rFont val="Arial"/>
        <family val="2"/>
        <charset val="1"/>
      </rPr>
      <t xml:space="preserve">Deformity</t>
    </r>
    <r>
      <rPr>
        <sz val="7"/>
        <rFont val="Arial"/>
        <family val="2"/>
        <charset val="1"/>
      </rPr>
      <t xml:space="preserve"> (Functional 3, Non functional 6)</t>
    </r>
  </si>
  <si>
    <t xml:space="preserve">0 / 3 / 6 / 9</t>
  </si>
  <si>
    <r>
      <rPr>
        <sz val="10"/>
        <rFont val="Arial"/>
        <family val="2"/>
        <charset val="1"/>
      </rPr>
      <t xml:space="preserve">Pain</t>
    </r>
    <r>
      <rPr>
        <sz val="11"/>
        <rFont val="Arial"/>
        <family val="2"/>
        <charset val="1"/>
      </rPr>
      <t xml:space="preserve"> </t>
    </r>
    <r>
      <rPr>
        <sz val="8"/>
        <rFont val="Arial"/>
        <family val="2"/>
        <charset val="1"/>
      </rPr>
      <t xml:space="preserve">(Mild 3, Mod 6, Severe 9)</t>
    </r>
  </si>
  <si>
    <r>
      <rPr>
        <sz val="8"/>
        <rFont val="Arial"/>
        <family val="2"/>
        <charset val="1"/>
      </rPr>
      <t xml:space="preserve">Loss of Sensation </t>
    </r>
    <r>
      <rPr>
        <sz val="7"/>
        <rFont val="Arial"/>
        <family val="2"/>
        <charset val="1"/>
      </rPr>
      <t xml:space="preserve">(Complete 9, Partial 6)</t>
    </r>
  </si>
  <si>
    <r>
      <rPr>
        <sz val="9"/>
        <rFont val="Arial"/>
        <family val="2"/>
        <charset val="1"/>
      </rPr>
      <t xml:space="preserve">Complications</t>
    </r>
    <r>
      <rPr>
        <sz val="7"/>
        <rFont val="Arial"/>
        <family val="2"/>
        <charset val="1"/>
      </rPr>
      <t xml:space="preserve"> (Superficial 3, Deep 6)</t>
    </r>
  </si>
  <si>
    <t xml:space="preserve">Total 10% Limited Extra Points for lower limb (Lower of ‘EXC’ and ‘ALC’)</t>
  </si>
  <si>
    <t xml:space="preserve">Note:-</t>
  </si>
  <si>
    <t xml:space="preserve">'EP’ = Final Extra Points or Additional Weightage (Non Limited + 10% Limited)</t>
  </si>
  <si>
    <t xml:space="preserve">Examples for Complications : Abnormal Mobility, Non union, Infection.
Examples for Deformity: Contractures, Cosmetic Appearance, Malalignment.</t>
  </si>
  <si>
    <t xml:space="preserve">Final Percentage of Permanent Physical Impairment in relation to Lower Limb</t>
  </si>
  <si>
    <t xml:space="preserve">(Summary value of losses in mobility (MC) and stability (SC) components + Extra Points or additional weightage (EP))</t>
  </si>
  <si>
    <t xml:space="preserve">Right Lower Limb</t>
  </si>
  <si>
    <t xml:space="preserve">Left Lower Limb</t>
  </si>
  <si>
    <t xml:space="preserve">Final Combining Formula</t>
  </si>
  <si>
    <t xml:space="preserve">Final Percentage of Permanent Physical Impairment in relation to Lower Limb (Both Together)</t>
  </si>
  <si>
    <t xml:space="preserve">Before rounding:</t>
  </si>
  <si>
    <t xml:space="preserve">Final Total:</t>
  </si>
  <si>
    <t xml:space="preserve">(Max 100%)</t>
  </si>
  <si>
    <t xml:space="preserve">* The total value of dissimilar components is obtained by using following Combining Formula</t>
  </si>
  <si>
    <t xml:space="preserve">a + (b(90-a)/90) where a = higher value and b = lower value</t>
  </si>
  <si>
    <t xml:space="preserve">‡ 'Extra points (% of impairment) are given for deformities, pain, contractures, loss of sensations and shortening etc. and total PPI should not  exceed 100% in any case.’-Gazette Regd No. DL33004/99 (Extraordinary)  Part II, Sec. 3 Page 70</t>
  </si>
  <si>
    <t xml:space="preserve">Abbreviations:</t>
  </si>
  <si>
    <t xml:space="preserve">§ Normal Value (Std) Normal Value in population or in the unaffected side.</t>
  </si>
  <si>
    <t xml:space="preserve">ML Movement Loss</t>
  </si>
  <si>
    <t xml:space="preserve">MC Mobility Component</t>
  </si>
  <si>
    <t xml:space="preserve">&amp; Combined</t>
  </si>
  <si>
    <t xml:space="preserve">SL Strength Loss </t>
  </si>
  <si>
    <t xml:space="preserve">SC Stability Component</t>
  </si>
  <si>
    <t xml:space="preserve">+ Addition</t>
  </si>
  <si>
    <t xml:space="preserve">AW Additional Weightage</t>
  </si>
  <si>
    <t xml:space="preserve">Deformity</t>
  </si>
  <si>
    <t xml:space="preserve">Ref:</t>
  </si>
  <si>
    <t xml:space="preserve">** End of Score Sheet **</t>
  </si>
  <si>
    <t xml:space="preserve">Assessment of Permanent Physical Impairment in Lower Limb Appendix</t>
  </si>
  <si>
    <t xml:space="preserve">Toes Score Sheet:</t>
  </si>
  <si>
    <t xml:space="preserve">Clinical findings of Mobility Component in case of Toes</t>
  </si>
  <si>
    <t xml:space="preserve">Active Range of Movement of Toes</t>
  </si>
  <si>
    <t xml:space="preserve">On a scale of 100</t>
  </si>
  <si>
    <t xml:space="preserve">Joint</t>
  </si>
  <si>
    <t xml:space="preserve">Raywise Weightage/20 #</t>
  </si>
  <si>
    <t xml:space="preserve">Weighted Loss Rt</t>
  </si>
  <si>
    <t xml:space="preserve">Weighted Loss Lt</t>
  </si>
  <si>
    <t xml:space="preserve">MTP Joints</t>
  </si>
  <si>
    <t xml:space="preserve">Great Toe</t>
  </si>
  <si>
    <t xml:space="preserve">Second Toe</t>
  </si>
  <si>
    <t xml:space="preserve">Third Toe</t>
  </si>
  <si>
    <t xml:space="preserve">Fourth Toe</t>
  </si>
  <si>
    <t xml:space="preserve">Fifth Toe</t>
  </si>
  <si>
    <t xml:space="preserve">Total: </t>
  </si>
  <si>
    <t xml:space="preserve">IP Joints</t>
  </si>
  <si>
    <t xml:space="preserve">Flexion Extension Arc</t>
  </si>
  <si>
    <t xml:space="preserve">Average AROM Loss on a scale of 100: </t>
  </si>
  <si>
    <t xml:space="preserve">Clinical Finding of AROM to Go to Score Sheet</t>
  </si>
  <si>
    <t xml:space="preserve">Strength of Muscles acting on Toes</t>
  </si>
  <si>
    <t xml:space="preserve">On scale of 5</t>
  </si>
  <si>
    <t xml:space="preserve">Muscle Group</t>
  </si>
  <si>
    <t xml:space="preserve">Average Strength Loss on a scale of 5: </t>
  </si>
  <si>
    <t xml:space="preserve">Clinical Finding of Strength to Go to Score Sheet</t>
  </si>
  <si>
    <t xml:space="preserve"> # GAZETTE NOTIFICATION Ministry of Social Justice &amp; Empowerment, GOI, Regd No. DL33004/99 (Extraordinary) Part II, Sec. 3, Subsection(ii) January 5, 2018, Appendix II Form B Page 109 And SECTION C: 5.3. Lower Limb Amputations Page 76</t>
  </si>
  <si>
    <t xml:space="preserve"> § Normal values are from the normal side. In bilateral cases normal values are from Gazette</t>
  </si>
  <si>
    <t xml:space="preserve">Mobility Component</t>
  </si>
  <si>
    <t xml:space="preserve">Stability Component</t>
  </si>
  <si>
    <t xml:space="preserve">AROM</t>
  </si>
  <si>
    <t xml:space="preserve">Right</t>
  </si>
  <si>
    <t xml:space="preserve">Left</t>
  </si>
  <si>
    <t xml:space="preserve">Stability Related Activities</t>
  </si>
  <si>
    <t xml:space="preserve">Hip Joint
Active ROM
MLH</t>
  </si>
  <si>
    <t xml:space="preserve">1</t>
  </si>
  <si>
    <t xml:space="preserve">2</t>
  </si>
  <si>
    <t xml:space="preserve">Abduction </t>
  </si>
  <si>
    <t xml:space="preserve">3</t>
  </si>
  <si>
    <t xml:space="preserve">4</t>
  </si>
  <si>
    <t xml:space="preserve">Internal Rotation</t>
  </si>
  <si>
    <t xml:space="preserve">5</t>
  </si>
  <si>
    <t xml:space="preserve">External Rotation</t>
  </si>
  <si>
    <t xml:space="preserve">6</t>
  </si>
  <si>
    <t xml:space="preserve">Knee Joint
Active ROM
MLK</t>
  </si>
  <si>
    <t xml:space="preserve">7</t>
  </si>
  <si>
    <t xml:space="preserve">Hyper Extension</t>
  </si>
  <si>
    <t xml:space="preserve">8</t>
  </si>
  <si>
    <t xml:space="preserve">Ankle &amp; Foot
Active AROM
 MLF</t>
  </si>
  <si>
    <t xml:space="preserve">9</t>
  </si>
  <si>
    <t xml:space="preserve">Plantar flexion</t>
  </si>
  <si>
    <t xml:space="preserve">10</t>
  </si>
  <si>
    <t xml:space="preserve">11</t>
  </si>
  <si>
    <t xml:space="preserve">12</t>
  </si>
  <si>
    <t xml:space="preserve">Additional Weightage</t>
  </si>
  <si>
    <t xml:space="preserve">13</t>
  </si>
  <si>
    <t xml:space="preserve">Non Limited Additional Weightage</t>
  </si>
  <si>
    <t xml:space="preserve">14</t>
  </si>
  <si>
    <t xml:space="preserve">15</t>
  </si>
  <si>
    <t xml:space="preserve">10% Limited Additional Weightage</t>
  </si>
  <si>
    <t xml:space="preserve">Muscle Strength</t>
  </si>
  <si>
    <t xml:space="preserve">Hip Joint Muscle Strength
SLH</t>
  </si>
  <si>
    <r>
      <rPr>
        <sz val="9"/>
        <rFont val="Arial"/>
        <family val="2"/>
        <charset val="1"/>
      </rPr>
      <t xml:space="preserve">Deformity</t>
    </r>
    <r>
      <rPr>
        <sz val="7"/>
        <rFont val="Arial"/>
        <family val="2"/>
        <charset val="1"/>
      </rPr>
      <t xml:space="preserve"> (Functional 3,Non functional 6)</t>
    </r>
  </si>
  <si>
    <t xml:space="preserve">Loss of Sensation
(Complete 9, Partial 6)</t>
  </si>
  <si>
    <t xml:space="preserve">Rotation - Ext</t>
  </si>
  <si>
    <t xml:space="preserve">Rotation - Int</t>
  </si>
  <si>
    <t xml:space="preserve">Knee Joint
Muscle Strength
SLK</t>
  </si>
  <si>
    <t xml:space="preserve">Ankle &amp; Foot Muscle Stength SLF</t>
  </si>
  <si>
    <t xml:space="preserve">Compiled by:</t>
  </si>
  <si>
    <t xml:space="preserve">Dr Ramachandra H M</t>
  </si>
  <si>
    <t xml:space="preserve">MBBS MS(Ortho) Msc(IT)</t>
  </si>
  <si>
    <t xml:space="preserve">Madhava Day-Care Fracture Surgery</t>
  </si>
  <si>
    <t xml:space="preserve">Industrial Estate Road, Lower Hutha</t>
  </si>
  <si>
    <t xml:space="preserve">BHADRAVATHI 577301</t>
  </si>
  <si>
    <t xml:space="preserve">Karnataka State, India</t>
  </si>
  <si>
    <t xml:space="preserve">E-mail:</t>
  </si>
  <si>
    <t xml:space="preserve">ramachandrahm@hotmail.com</t>
  </si>
  <si>
    <t xml:space="preserve">Download Links</t>
  </si>
  <si>
    <t xml:space="preserve">For Upper limb spread sheet:</t>
  </si>
  <si>
    <t xml:space="preserve">rammedisoft.com/ul</t>
  </si>
  <si>
    <t xml:space="preserve">For Lower limb spread sheet:</t>
  </si>
  <si>
    <t xml:space="preserve">rammedisoft.com/ll</t>
  </si>
  <si>
    <t xml:space="preserve">Gazette 2018:</t>
  </si>
  <si>
    <t xml:space="preserve">Gazette of 2018</t>
  </si>
  <si>
    <t xml:space="preserve">Gazette 2001:</t>
  </si>
  <si>
    <t xml:space="preserve">Gazette 2001</t>
  </si>
  <si>
    <t xml:space="preserve">Manual 1981:</t>
  </si>
  <si>
    <t xml:space="preserve">Manual 1981</t>
  </si>
  <si>
    <t xml:space="preserve">Download Page:</t>
  </si>
  <si>
    <t xml:space="preserve">Open Download Page:</t>
  </si>
  <si>
    <t xml:space="preserve">I have hosted documents in my website as government websites frequently change.</t>
  </si>
  <si>
    <t xml:space="preserve">Please note, though my website is on HTTP protocol, all files as I have checked are virus free.</t>
  </si>
  <si>
    <t xml:space="preserve">No Liability</t>
  </si>
  <si>
    <t xml:space="preserve">The Question of “Whole Body”</t>
  </si>
  <si>
    <t xml:space="preserve">This concept is changed in Gazette of 2018, and in locomotor disability the term “Whole body” is used only in case of some features of cerebral palsy only.</t>
  </si>
  <si>
    <t xml:space="preserve">In short the value one calculates for each part, applies to the whole system. The explanation is as below.</t>
  </si>
  <si>
    <t xml:space="preserve">In principle, the function of one part cannot be replaced by other, therefore each functional part in itself is 100% and thus loss of function/ PPI of that part is taken as 100%.   NIOH Manual 2001 (Preface)</t>
  </si>
  <si>
    <t xml:space="preserve"> So, the value one calculates for each part, applies to whole musculoskeletal system. If more than one part of musculoskeletal system is involved, those values are combined using combining formula in descending order. No question of dividing the values by any number. This point is explained further below. This is the gist from Gazette 2018 : Locomotor disability referred above.</t>
  </si>
  <si>
    <t xml:space="preserve">Locomotor disability is explained in the above Gazette in 11 sections, A to K.  
In RTA cases up to three sections are involved. A, B and C.</t>
  </si>
  <si>
    <t xml:space="preserve">Section A : Upper and Lower Extremities.</t>
  </si>
  <si>
    <t xml:space="preserve">1. Upper extremity.  “Disability is to be certified in relation to that upper extremity.”   “The upper extremity is divided into two component parts…”   You can see that, those values get subsequently combined.   That means the context of ‘divided’ here is not halved or made into two or three ‘equal’ parts.  It means the process of measurement is separated in sections, limbs and components and divisions so that the process gets organized.  
For example, “Measurement of the loss of function of arm component consists of ..” three divisions.  These values also get combined subsequently.</t>
  </si>
  <si>
    <t xml:space="preserve"> 2. Lower extremity.   “The measurement of loss of function in lower extremity is divided into two components”.  You can see that, these values subsequently get combined. That means the context of ‘divided’ here is not halved. 
It means the process of measurement is separated in sections, limbs and components and divisions so that the process gets organized.    </t>
  </si>
  <si>
    <t xml:space="preserve"> Section B  Spine.  </t>
  </si>
  <si>
    <t xml:space="preserve">“Permanent physical impairment should be awarded in relation to the Spine.”</t>
  </si>
  <si>
    <t xml:space="preserve">Section C  Amputations.</t>
  </si>
  <si>
    <t xml:space="preserve">In cases of multiple amputees, the % of permanent impairment is to be computed by using the combining formula. This applies to all limbs. The final value applies to whole musculoskeletal system. That means, if there is single amputation, for example, in case of forequarter amputation 100% disability applies to whole body. No question of diving that value.</t>
  </si>
  <si>
    <t xml:space="preserve"> Other sections.</t>
  </si>
  <si>
    <t xml:space="preserve">In cases with bilateral involvement, % PPI is calculated for each side and then combining formula is used. (Club foot, Lymphoedema – in musculoskeletal system) </t>
  </si>
  <si>
    <t xml:space="preserve">If more than one part of musculoskeletal system is involved, how to get a single value for whole person or whole musculoskeletal system? </t>
  </si>
  <si>
    <t xml:space="preserve">This is explained in section VIII Multiple Disability Page 105 and 106, as below.</t>
  </si>
  <si>
    <t xml:space="preserve">The guidelines used for every single disability shall be used for assessment of each disability of a person having multiple disability in the first instance. For certifying more than two disabilities, each disability will be evaluated and the degree of disability will be calculated by the notified Specialists in the area.  Based on the score received for each disability, they will be graded from the most severe to the least severe.  And those values combined using combining formula telescopically.</t>
  </si>
</sst>
</file>

<file path=xl/styles.xml><?xml version="1.0" encoding="utf-8"?>
<styleSheet xmlns="http://schemas.openxmlformats.org/spreadsheetml/2006/main">
  <numFmts count="6">
    <numFmt numFmtId="164" formatCode="General"/>
    <numFmt numFmtId="165" formatCode="@"/>
    <numFmt numFmtId="166" formatCode="General"/>
    <numFmt numFmtId="167" formatCode="0%"/>
    <numFmt numFmtId="168" formatCode="0.00"/>
    <numFmt numFmtId="169" formatCode="0"/>
  </numFmts>
  <fonts count="35">
    <font>
      <sz val="10"/>
      <name val="Arial"/>
      <family val="2"/>
      <charset val="1"/>
    </font>
    <font>
      <sz val="10"/>
      <name val="Arial"/>
      <family val="0"/>
    </font>
    <font>
      <sz val="10"/>
      <name val="Arial"/>
      <family val="0"/>
    </font>
    <font>
      <sz val="10"/>
      <name val="Arial"/>
      <family val="0"/>
    </font>
    <font>
      <b val="true"/>
      <sz val="12"/>
      <name val="Arial"/>
      <family val="2"/>
      <charset val="1"/>
    </font>
    <font>
      <sz val="8"/>
      <name val="Arial"/>
      <family val="2"/>
      <charset val="1"/>
    </font>
    <font>
      <b val="true"/>
      <sz val="8"/>
      <name val="Arial"/>
      <family val="2"/>
      <charset val="1"/>
    </font>
    <font>
      <b val="true"/>
      <sz val="7"/>
      <name val="Arial"/>
      <family val="2"/>
      <charset val="1"/>
    </font>
    <font>
      <sz val="9"/>
      <name val="Arial"/>
      <family val="2"/>
      <charset val="1"/>
    </font>
    <font>
      <b val="true"/>
      <sz val="10"/>
      <name val="Arial"/>
      <family val="2"/>
      <charset val="1"/>
    </font>
    <font>
      <b val="true"/>
      <sz val="9"/>
      <name val="Arial"/>
      <family val="2"/>
      <charset val="1"/>
    </font>
    <font>
      <sz val="9"/>
      <color rgb="FF000000"/>
      <name val="Arial"/>
      <family val="2"/>
      <charset val="1"/>
    </font>
    <font>
      <sz val="7"/>
      <name val="Arial"/>
      <family val="2"/>
      <charset val="1"/>
    </font>
    <font>
      <u val="single"/>
      <sz val="10"/>
      <name val="Arial"/>
      <family val="2"/>
      <charset val="1"/>
    </font>
    <font>
      <b val="true"/>
      <u val="single"/>
      <sz val="11"/>
      <name val="Arial"/>
      <family val="2"/>
      <charset val="1"/>
    </font>
    <font>
      <sz val="8"/>
      <color rgb="FF000000"/>
      <name val="Segoe UI"/>
      <family val="0"/>
      <charset val="1"/>
    </font>
    <font>
      <sz val="11"/>
      <name val="Arial"/>
      <family val="2"/>
      <charset val="1"/>
    </font>
    <font>
      <sz val="6"/>
      <name val="Arial"/>
      <family val="2"/>
      <charset val="1"/>
    </font>
    <font>
      <b val="true"/>
      <u val="single"/>
      <sz val="10"/>
      <name val="Arial"/>
      <family val="2"/>
      <charset val="1"/>
    </font>
    <font>
      <sz val="9.5"/>
      <name val="Arial"/>
      <family val="2"/>
      <charset val="1"/>
    </font>
    <font>
      <sz val="8.5"/>
      <name val="Arial"/>
      <family val="2"/>
      <charset val="1"/>
    </font>
    <font>
      <sz val="14"/>
      <name val="Arial"/>
      <family val="2"/>
      <charset val="1"/>
    </font>
    <font>
      <b val="true"/>
      <sz val="11"/>
      <name val="Arial"/>
      <family val="2"/>
      <charset val="1"/>
    </font>
    <font>
      <b val="true"/>
      <sz val="6"/>
      <name val="Arial"/>
      <family val="2"/>
      <charset val="1"/>
    </font>
    <font>
      <sz val="6"/>
      <color rgb="FFCCFFFF"/>
      <name val="Arial"/>
      <family val="2"/>
      <charset val="1"/>
    </font>
    <font>
      <b val="true"/>
      <vertAlign val="superscript"/>
      <sz val="11"/>
      <name val="Arial"/>
      <family val="2"/>
      <charset val="1"/>
    </font>
    <font>
      <sz val="12"/>
      <name val="Arial"/>
      <family val="2"/>
      <charset val="1"/>
    </font>
    <font>
      <sz val="8"/>
      <color rgb="FF000000"/>
      <name val="Arial"/>
      <family val="2"/>
      <charset val="1"/>
    </font>
    <font>
      <sz val="10"/>
      <color rgb="FFFFFFFF"/>
      <name val="Arial"/>
      <family val="2"/>
      <charset val="1"/>
    </font>
    <font>
      <b val="true"/>
      <sz val="11"/>
      <color rgb="FFFFFFFF"/>
      <name val="Arial"/>
      <family val="2"/>
      <charset val="1"/>
    </font>
    <font>
      <sz val="9"/>
      <color rgb="FF0000FF"/>
      <name val="Arial"/>
      <family val="2"/>
      <charset val="1"/>
    </font>
    <font>
      <b val="true"/>
      <sz val="10"/>
      <name val="Arial"/>
      <family val="0"/>
      <charset val="1"/>
    </font>
    <font>
      <sz val="10"/>
      <name val="Arial"/>
      <family val="0"/>
      <charset val="1"/>
    </font>
    <font>
      <sz val="9"/>
      <name val="Arial"/>
      <family val="0"/>
      <charset val="1"/>
    </font>
    <font>
      <sz val="10"/>
      <color rgb="FF0000FF"/>
      <name val="Arial"/>
      <family val="0"/>
      <charset val="1"/>
    </font>
  </fonts>
  <fills count="30">
    <fill>
      <patternFill patternType="none"/>
    </fill>
    <fill>
      <patternFill patternType="gray125"/>
    </fill>
    <fill>
      <patternFill patternType="solid">
        <fgColor rgb="FFCCFFFF"/>
        <bgColor rgb="FFE0EFD4"/>
      </patternFill>
    </fill>
    <fill>
      <patternFill patternType="solid">
        <fgColor rgb="FFFFFFFF"/>
        <bgColor rgb="FFF6F9D4"/>
      </patternFill>
    </fill>
    <fill>
      <patternFill patternType="solid">
        <fgColor rgb="FFFFFBCC"/>
        <bgColor rgb="FFF6F9D4"/>
      </patternFill>
    </fill>
    <fill>
      <patternFill patternType="solid">
        <fgColor rgb="FFFFF200"/>
        <bgColor rgb="FFFFFF00"/>
      </patternFill>
    </fill>
    <fill>
      <patternFill patternType="solid">
        <fgColor rgb="FFFEDCC6"/>
        <bgColor rgb="FFFFD8CE"/>
      </patternFill>
    </fill>
    <fill>
      <patternFill patternType="solid">
        <fgColor rgb="FFE0EFD4"/>
        <bgColor rgb="FFDEE7E5"/>
      </patternFill>
    </fill>
    <fill>
      <patternFill patternType="solid">
        <fgColor rgb="FFFF66FF"/>
        <bgColor rgb="FFFF99CC"/>
      </patternFill>
    </fill>
    <fill>
      <patternFill patternType="solid">
        <fgColor rgb="FFCC99FF"/>
        <bgColor rgb="FFFF99CC"/>
      </patternFill>
    </fill>
    <fill>
      <patternFill patternType="solid">
        <fgColor rgb="FF00FFFF"/>
        <bgColor rgb="FF00CCFF"/>
      </patternFill>
    </fill>
    <fill>
      <patternFill patternType="solid">
        <fgColor rgb="FFFFFF99"/>
        <bgColor rgb="FFFFFBCC"/>
      </patternFill>
    </fill>
    <fill>
      <patternFill patternType="solid">
        <fgColor rgb="FFFFCC99"/>
        <bgColor rgb="FFFEDCC6"/>
      </patternFill>
    </fill>
    <fill>
      <patternFill patternType="solid">
        <fgColor rgb="FF33CCCC"/>
        <bgColor rgb="FF00CCFF"/>
      </patternFill>
    </fill>
    <fill>
      <patternFill patternType="solid">
        <fgColor rgb="FF99FF33"/>
        <bgColor rgb="FFFFFF00"/>
      </patternFill>
    </fill>
    <fill>
      <patternFill patternType="solid">
        <fgColor rgb="FFFF99CC"/>
        <bgColor rgb="FFFFA07A"/>
      </patternFill>
    </fill>
    <fill>
      <patternFill patternType="solid">
        <fgColor rgb="FFFF9900"/>
        <bgColor rgb="FFFAA61A"/>
      </patternFill>
    </fill>
    <fill>
      <patternFill patternType="solid">
        <fgColor rgb="FFEEEEEE"/>
        <bgColor rgb="FFDEE7E5"/>
      </patternFill>
    </fill>
    <fill>
      <patternFill patternType="solid">
        <fgColor rgb="FFCCCCFF"/>
        <bgColor rgb="FFDEDCE6"/>
      </patternFill>
    </fill>
    <fill>
      <patternFill patternType="solid">
        <fgColor rgb="FFDEDCE6"/>
        <bgColor rgb="FFDCDCDC"/>
      </patternFill>
    </fill>
    <fill>
      <patternFill patternType="solid">
        <fgColor rgb="FFFAA61A"/>
        <bgColor rgb="FFFF9900"/>
      </patternFill>
    </fill>
    <fill>
      <patternFill patternType="solid">
        <fgColor rgb="FF66FFFF"/>
        <bgColor rgb="FF33CCCC"/>
      </patternFill>
    </fill>
    <fill>
      <patternFill patternType="solid">
        <fgColor rgb="FFFFD8CE"/>
        <bgColor rgb="FFFEDCC6"/>
      </patternFill>
    </fill>
    <fill>
      <patternFill patternType="solid">
        <fgColor rgb="FFDEE7E5"/>
        <bgColor rgb="FFE0EFD4"/>
      </patternFill>
    </fill>
    <fill>
      <patternFill patternType="solid">
        <fgColor rgb="FFF7D1D5"/>
        <bgColor rgb="FFFFD8CE"/>
      </patternFill>
    </fill>
    <fill>
      <patternFill patternType="solid">
        <fgColor rgb="FFF6F9D4"/>
        <bgColor rgb="FFFFFBCC"/>
      </patternFill>
    </fill>
    <fill>
      <patternFill patternType="solid">
        <fgColor rgb="FFFFD700"/>
        <bgColor rgb="FFFFF200"/>
      </patternFill>
    </fill>
    <fill>
      <patternFill patternType="solid">
        <fgColor rgb="FFDCDCDC"/>
        <bgColor rgb="FFDEDCE6"/>
      </patternFill>
    </fill>
    <fill>
      <patternFill patternType="solid">
        <fgColor rgb="FFFFA07A"/>
        <bgColor rgb="FFFF99CC"/>
      </patternFill>
    </fill>
    <fill>
      <patternFill patternType="solid">
        <fgColor rgb="FFFFFF00"/>
        <bgColor rgb="FFFFF200"/>
      </patternFill>
    </fill>
  </fills>
  <borders count="4">
    <border diagonalUp="false" diagonalDown="false">
      <left/>
      <right/>
      <top/>
      <bottom/>
      <diagonal/>
    </border>
    <border diagonalUp="false" diagonalDown="false">
      <left style="hair"/>
      <right style="hair"/>
      <top style="hair"/>
      <bottom style="hair"/>
      <diagonal/>
    </border>
    <border diagonalUp="false" diagonalDown="false">
      <left/>
      <right/>
      <top/>
      <bottom style="hair"/>
      <diagonal/>
    </border>
    <border diagonalUp="false" diagonalDown="false">
      <left/>
      <right/>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13">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2" borderId="0" xfId="0" applyFont="true" applyBorder="true" applyAlignment="true" applyProtection="false">
      <alignment horizontal="center" vertical="top" textRotation="0" wrapText="true" indent="0" shrinkToFit="false"/>
      <protection locked="true" hidden="false"/>
    </xf>
    <xf numFmtId="165" fontId="5" fillId="2" borderId="0" xfId="0" applyFont="true" applyBorder="true" applyAlignment="true" applyProtection="false">
      <alignment horizontal="center" vertical="top" textRotation="0" wrapText="true" indent="0" shrinkToFit="false"/>
      <protection locked="true" hidden="false"/>
    </xf>
    <xf numFmtId="165" fontId="0" fillId="0" borderId="0" xfId="0" applyFont="false" applyBorder="false" applyAlignment="true" applyProtection="false">
      <alignment horizontal="general" vertical="top" textRotation="0" wrapText="true" indent="0" shrinkToFit="false"/>
      <protection locked="true" hidden="false"/>
    </xf>
    <xf numFmtId="165" fontId="4" fillId="2" borderId="0" xfId="0" applyFont="true" applyBorder="true" applyAlignment="true" applyProtection="false">
      <alignment horizontal="center" vertical="center" textRotation="0" wrapText="true" indent="0" shrinkToFit="false"/>
      <protection locked="true" hidden="false"/>
    </xf>
    <xf numFmtId="165" fontId="6" fillId="2" borderId="0" xfId="0" applyFont="true" applyBorder="true" applyAlignment="true" applyProtection="false">
      <alignment horizontal="right" vertical="top" textRotation="0" wrapText="true" indent="0" shrinkToFit="false"/>
      <protection locked="true" hidden="false"/>
    </xf>
    <xf numFmtId="165" fontId="7" fillId="2" borderId="0" xfId="0" applyFont="true" applyBorder="true" applyAlignment="true" applyProtection="false">
      <alignment horizontal="center" vertical="center" textRotation="0" wrapText="true" indent="0" shrinkToFit="false"/>
      <protection locked="true" hidden="false"/>
    </xf>
    <xf numFmtId="165" fontId="8" fillId="2" borderId="0" xfId="0" applyFont="true" applyBorder="true" applyAlignment="true" applyProtection="false">
      <alignment horizontal="right" vertical="top" textRotation="0" wrapText="true" indent="0" shrinkToFit="false"/>
      <protection locked="true" hidden="false"/>
    </xf>
    <xf numFmtId="165" fontId="5" fillId="3" borderId="1" xfId="0" applyFont="true" applyBorder="true" applyAlignment="true" applyProtection="true">
      <alignment horizontal="left" vertical="top" textRotation="0" wrapText="true" indent="0" shrinkToFit="false"/>
      <protection locked="false" hidden="false"/>
    </xf>
    <xf numFmtId="165" fontId="5" fillId="2" borderId="0" xfId="0" applyFont="true" applyBorder="true" applyAlignment="true" applyProtection="false">
      <alignment horizontal="right" vertical="center" textRotation="0" wrapText="true" indent="0" shrinkToFit="false"/>
      <protection locked="true" hidden="false"/>
    </xf>
    <xf numFmtId="165" fontId="9" fillId="3" borderId="1" xfId="0" applyFont="true" applyBorder="true" applyAlignment="true" applyProtection="true">
      <alignment horizontal="left" vertical="center" textRotation="0" wrapText="false" indent="0" shrinkToFit="false"/>
      <protection locked="false" hidden="false"/>
    </xf>
    <xf numFmtId="165" fontId="10" fillId="3" borderId="1" xfId="0" applyFont="true" applyBorder="true" applyAlignment="true" applyProtection="true">
      <alignment horizontal="left" vertical="center" textRotation="0" wrapText="true" indent="0" shrinkToFit="false"/>
      <protection locked="false" hidden="false"/>
    </xf>
    <xf numFmtId="165" fontId="5" fillId="3" borderId="1" xfId="0" applyFont="true" applyBorder="true" applyAlignment="true" applyProtection="true">
      <alignment horizontal="left" vertical="center" textRotation="0" wrapText="true" indent="0" shrinkToFit="false"/>
      <protection locked="false" hidden="false"/>
    </xf>
    <xf numFmtId="165" fontId="0" fillId="0" borderId="0" xfId="0" applyFont="false" applyBorder="fals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5" fontId="5" fillId="2" borderId="0" xfId="0" applyFont="true" applyBorder="true" applyAlignment="true" applyProtection="false">
      <alignment horizontal="right" vertical="top" textRotation="0" wrapText="true" indent="0" shrinkToFit="false"/>
      <protection locked="true" hidden="false"/>
    </xf>
    <xf numFmtId="164" fontId="11" fillId="3" borderId="0" xfId="0" applyFont="true" applyBorder="true" applyAlignment="true" applyProtection="true">
      <alignment horizontal="center" vertical="top" textRotation="0" wrapText="true" indent="0" shrinkToFit="false"/>
      <protection locked="true" hidden="false"/>
    </xf>
    <xf numFmtId="166" fontId="5" fillId="4" borderId="0" xfId="0" applyFont="true" applyBorder="true" applyAlignment="true" applyProtection="false">
      <alignment horizontal="center" vertical="top" textRotation="0" wrapText="true" indent="0" shrinkToFit="false"/>
      <protection locked="true" hidden="false"/>
    </xf>
    <xf numFmtId="164" fontId="11" fillId="2" borderId="0" xfId="0" applyFont="true" applyBorder="true" applyAlignment="true" applyProtection="false">
      <alignment horizontal="center" vertical="top" textRotation="0" wrapText="true" indent="0" shrinkToFit="false"/>
      <protection locked="true" hidden="false"/>
    </xf>
    <xf numFmtId="164" fontId="5" fillId="2" borderId="0" xfId="0" applyFont="true" applyBorder="true" applyAlignment="true" applyProtection="false">
      <alignment horizontal="right" vertical="top" textRotation="0" wrapText="true" indent="0" shrinkToFit="false"/>
      <protection locked="true" hidden="false"/>
    </xf>
    <xf numFmtId="166" fontId="5" fillId="2" borderId="0" xfId="0" applyFont="true" applyBorder="true" applyAlignment="true" applyProtection="false">
      <alignment horizontal="left" vertical="top" textRotation="0" wrapText="true" indent="0" shrinkToFit="false"/>
      <protection locked="true" hidden="false"/>
    </xf>
    <xf numFmtId="164" fontId="12" fillId="2" borderId="0" xfId="0" applyFont="true" applyBorder="true" applyAlignment="true" applyProtection="false">
      <alignment horizontal="right" vertical="top" textRotation="0" wrapText="true" indent="0" shrinkToFit="false"/>
      <protection locked="true" hidden="false"/>
    </xf>
    <xf numFmtId="164" fontId="0" fillId="5" borderId="0" xfId="0" applyFont="true" applyBorder="false" applyAlignment="true" applyProtection="false">
      <alignment horizontal="center" vertical="center" textRotation="0" wrapText="true" indent="0" shrinkToFit="false"/>
      <protection locked="true" hidden="false"/>
    </xf>
    <xf numFmtId="165" fontId="4" fillId="2" borderId="0" xfId="0" applyFont="true" applyBorder="true" applyAlignment="true" applyProtection="false">
      <alignment horizontal="left" vertical="top" textRotation="0" wrapText="true" indent="0" shrinkToFit="false"/>
      <protection locked="true" hidden="false"/>
    </xf>
    <xf numFmtId="164" fontId="0" fillId="6" borderId="0" xfId="0" applyFont="false" applyBorder="false" applyAlignment="true" applyProtection="false">
      <alignment horizontal="center" vertical="bottom" textRotation="0" wrapText="false" indent="0" shrinkToFit="false"/>
      <protection locked="true" hidden="false"/>
    </xf>
    <xf numFmtId="164" fontId="0" fillId="7" borderId="0" xfId="0" applyFont="false" applyBorder="false" applyAlignment="true" applyProtection="false">
      <alignment horizontal="center" vertical="bottom" textRotation="0" wrapText="false" indent="0" shrinkToFit="false"/>
      <protection locked="true" hidden="false"/>
    </xf>
    <xf numFmtId="165" fontId="0" fillId="8" borderId="0" xfId="0" applyFont="false" applyBorder="false" applyAlignment="true" applyProtection="false">
      <alignment horizontal="general" vertical="top" textRotation="0" wrapText="true" indent="0" shrinkToFit="false"/>
      <protection locked="true" hidden="false"/>
    </xf>
    <xf numFmtId="165" fontId="13" fillId="8" borderId="0" xfId="0" applyFont="true" applyBorder="false" applyAlignment="true" applyProtection="false">
      <alignment horizontal="right" vertical="top" textRotation="0" wrapText="true" indent="0" shrinkToFit="false"/>
      <protection locked="true" hidden="false"/>
    </xf>
    <xf numFmtId="165" fontId="14" fillId="8" borderId="0" xfId="0" applyFont="true" applyBorder="false" applyAlignment="true" applyProtection="false">
      <alignment horizontal="center" vertical="top" textRotation="0" wrapText="true" indent="0" shrinkToFit="false"/>
      <protection locked="true" hidden="false"/>
    </xf>
    <xf numFmtId="165" fontId="13" fillId="8" borderId="0" xfId="0" applyFont="true" applyBorder="true" applyAlignment="true" applyProtection="false">
      <alignment horizontal="left" vertical="top" textRotation="0" wrapText="true" indent="0" shrinkToFit="false"/>
      <protection locked="true" hidden="false"/>
    </xf>
    <xf numFmtId="165" fontId="0" fillId="2" borderId="1" xfId="0" applyFont="true" applyBorder="true" applyAlignment="true" applyProtection="false">
      <alignment horizontal="center" vertical="center" textRotation="0" wrapText="true" indent="0" shrinkToFit="false"/>
      <protection locked="true" hidden="false"/>
    </xf>
    <xf numFmtId="165" fontId="0" fillId="2" borderId="1" xfId="0" applyFont="true" applyBorder="true" applyAlignment="true" applyProtection="true">
      <alignment horizontal="center" vertical="center" textRotation="0" wrapText="true" indent="0" shrinkToFit="false"/>
      <protection locked="true" hidden="false"/>
    </xf>
    <xf numFmtId="165" fontId="12" fillId="2" borderId="1" xfId="0" applyFont="true" applyBorder="true" applyAlignment="true" applyProtection="false">
      <alignment horizontal="center" vertical="center" textRotation="0" wrapText="true" indent="0" shrinkToFit="false"/>
      <protection locked="true" hidden="false"/>
    </xf>
    <xf numFmtId="165" fontId="8" fillId="2" borderId="1" xfId="0" applyFont="true" applyBorder="true" applyAlignment="true" applyProtection="false">
      <alignment horizontal="center" vertical="center" textRotation="0" wrapText="true" indent="0" shrinkToFit="false"/>
      <protection locked="true" hidden="false"/>
    </xf>
    <xf numFmtId="165" fontId="0" fillId="9" borderId="1" xfId="0" applyFont="true" applyBorder="true" applyAlignment="true" applyProtection="false">
      <alignment horizontal="center" vertical="center" textRotation="0" wrapText="true" indent="0" shrinkToFit="false"/>
      <protection locked="true" hidden="false"/>
    </xf>
    <xf numFmtId="165" fontId="0" fillId="10" borderId="1" xfId="0" applyFont="true" applyBorder="true" applyAlignment="true" applyProtection="false">
      <alignment horizontal="center" vertical="center" textRotation="0" wrapText="true" indent="0" shrinkToFit="false"/>
      <protection locked="true" hidden="false"/>
    </xf>
    <xf numFmtId="164" fontId="5" fillId="11" borderId="0" xfId="0" applyFont="true" applyBorder="true" applyAlignment="true" applyProtection="false">
      <alignment horizontal="general" vertical="center" textRotation="0" wrapText="true" indent="0" shrinkToFit="false"/>
      <protection locked="true" hidden="false"/>
    </xf>
    <xf numFmtId="167" fontId="0" fillId="11" borderId="0" xfId="0" applyFont="false" applyBorder="false" applyAlignment="true" applyProtection="false">
      <alignment horizontal="center" vertical="bottom" textRotation="0" wrapText="false" indent="0" shrinkToFit="false"/>
      <protection locked="true" hidden="false"/>
    </xf>
    <xf numFmtId="164" fontId="0" fillId="11" borderId="0" xfId="0" applyFont="false" applyBorder="false" applyAlignment="false" applyProtection="false">
      <alignment horizontal="general" vertical="bottom" textRotation="0" wrapText="false" indent="0" shrinkToFit="false"/>
      <protection locked="true" hidden="false"/>
    </xf>
    <xf numFmtId="164" fontId="0" fillId="11" borderId="0" xfId="0" applyFont="false" applyBorder="false" applyAlignment="false" applyProtection="true">
      <alignment horizontal="general" vertical="bottom" textRotation="0" wrapText="false" indent="0" shrinkToFit="false"/>
      <protection locked="true" hidden="false"/>
    </xf>
    <xf numFmtId="164" fontId="5" fillId="11" borderId="0" xfId="0" applyFont="true" applyBorder="true" applyAlignment="true" applyProtection="false">
      <alignment horizontal="center" vertical="center" textRotation="0" wrapText="true" indent="0" shrinkToFit="false"/>
      <protection locked="true" hidden="false"/>
    </xf>
    <xf numFmtId="164" fontId="0" fillId="12" borderId="0" xfId="0" applyFont="true" applyBorder="true" applyAlignment="true" applyProtection="false">
      <alignment horizontal="center" vertical="center" textRotation="0" wrapText="false" indent="0" shrinkToFit="false"/>
      <protection locked="true" hidden="false"/>
    </xf>
    <xf numFmtId="165" fontId="8" fillId="13"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true">
      <alignment horizontal="center" vertical="center" textRotation="0" wrapText="false" indent="0" shrinkToFit="false"/>
      <protection locked="true" hidden="false"/>
    </xf>
    <xf numFmtId="164" fontId="8" fillId="14" borderId="1" xfId="0" applyFont="true" applyBorder="tru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false" indent="0" shrinkToFit="false"/>
      <protection locked="false" hidden="false"/>
    </xf>
    <xf numFmtId="166" fontId="8" fillId="9" borderId="1" xfId="0" applyFont="true" applyBorder="true" applyAlignment="true" applyProtection="false">
      <alignment horizontal="center" vertical="center" textRotation="0" wrapText="false" indent="0" shrinkToFit="false"/>
      <protection locked="true" hidden="false"/>
    </xf>
    <xf numFmtId="166" fontId="8" fillId="10" borderId="1" xfId="0" applyFont="true" applyBorder="true" applyAlignment="true" applyProtection="false">
      <alignment horizontal="center" vertical="center" textRotation="0" wrapText="false" indent="0" shrinkToFit="false"/>
      <protection locked="true" hidden="false"/>
    </xf>
    <xf numFmtId="165" fontId="5" fillId="13" borderId="1" xfId="0" applyFont="true" applyBorder="true" applyAlignment="true" applyProtection="false">
      <alignment horizontal="center" vertical="center" textRotation="0" wrapText="true" indent="0" shrinkToFit="false"/>
      <protection locked="true" hidden="false"/>
    </xf>
    <xf numFmtId="164" fontId="8" fillId="11" borderId="0" xfId="0" applyFont="true" applyBorder="false" applyAlignment="true" applyProtection="false">
      <alignment horizontal="general" vertical="bottom" textRotation="0" wrapText="false" indent="0" shrinkToFit="false"/>
      <protection locked="true" hidden="false"/>
    </xf>
    <xf numFmtId="164" fontId="8" fillId="12" borderId="0" xfId="0" applyFont="true" applyBorder="true" applyAlignment="true" applyProtection="false">
      <alignment horizontal="right" vertical="bottom" textRotation="0" wrapText="false" indent="0" shrinkToFit="false"/>
      <protection locked="true" hidden="false"/>
    </xf>
    <xf numFmtId="166" fontId="9" fillId="9" borderId="1" xfId="0" applyFont="true" applyBorder="true" applyAlignment="true" applyProtection="false">
      <alignment horizontal="center" vertical="bottom" textRotation="0" wrapText="false" indent="0" shrinkToFit="false"/>
      <protection locked="true" hidden="false"/>
    </xf>
    <xf numFmtId="166" fontId="9" fillId="10" borderId="1" xfId="0" applyFont="true" applyBorder="true" applyAlignment="true" applyProtection="false">
      <alignment horizontal="center" vertical="bottom" textRotation="0" wrapText="false" indent="0" shrinkToFit="false"/>
      <protection locked="true" hidden="false"/>
    </xf>
    <xf numFmtId="164" fontId="8" fillId="12" borderId="0" xfId="0" applyFont="true" applyBorder="true" applyAlignment="true" applyProtection="false">
      <alignment horizontal="right" vertical="center" textRotation="0" wrapText="false" indent="0" shrinkToFit="false"/>
      <protection locked="true" hidden="false"/>
    </xf>
    <xf numFmtId="166" fontId="5" fillId="9" borderId="1" xfId="0" applyFont="true" applyBorder="true" applyAlignment="true" applyProtection="false">
      <alignment horizontal="center" vertical="bottom" textRotation="0" wrapText="false" indent="0" shrinkToFit="false"/>
      <protection locked="true" hidden="false"/>
    </xf>
    <xf numFmtId="166" fontId="5" fillId="10" borderId="1" xfId="0" applyFont="true" applyBorder="true" applyAlignment="true" applyProtection="false">
      <alignment horizontal="center" vertical="bottom" textRotation="0" wrapText="false" indent="0" shrinkToFit="false"/>
      <protection locked="true" hidden="false"/>
    </xf>
    <xf numFmtId="166" fontId="6" fillId="9" borderId="1" xfId="0" applyFont="true" applyBorder="true" applyAlignment="true" applyProtection="false">
      <alignment horizontal="center" vertical="center" textRotation="0" wrapText="false" indent="0" shrinkToFit="false"/>
      <protection locked="true" hidden="false"/>
    </xf>
    <xf numFmtId="166" fontId="5" fillId="10" borderId="1" xfId="0" applyFont="true" applyBorder="true" applyAlignment="true" applyProtection="false">
      <alignment horizontal="center" vertical="center" textRotation="0" wrapText="false" indent="0" shrinkToFit="false"/>
      <protection locked="true" hidden="false"/>
    </xf>
    <xf numFmtId="164" fontId="0" fillId="15" borderId="0" xfId="0" applyFont="true" applyBorder="false" applyAlignment="true" applyProtection="false">
      <alignment horizontal="center" vertical="center" textRotation="0" wrapText="true" indent="0" shrinkToFit="false"/>
      <protection locked="true" hidden="false"/>
    </xf>
    <xf numFmtId="166" fontId="0" fillId="9" borderId="1" xfId="0" applyFont="true" applyBorder="true" applyAlignment="true" applyProtection="false">
      <alignment horizontal="center" vertical="center" textRotation="0" wrapText="false" indent="0" shrinkToFit="false"/>
      <protection locked="true" hidden="false"/>
    </xf>
    <xf numFmtId="166" fontId="0" fillId="10" borderId="1" xfId="0" applyFont="true" applyBorder="true" applyAlignment="true" applyProtection="false">
      <alignment horizontal="center" vertical="center" textRotation="0" wrapText="false" indent="0" shrinkToFit="false"/>
      <protection locked="true" hidden="false"/>
    </xf>
    <xf numFmtId="164" fontId="0" fillId="15" borderId="0" xfId="0" applyFont="true" applyBorder="false" applyAlignment="true" applyProtection="false">
      <alignment horizontal="center" vertical="center" textRotation="0" wrapText="false" indent="0" shrinkToFit="false"/>
      <protection locked="true" hidden="false"/>
    </xf>
    <xf numFmtId="164" fontId="8" fillId="15" borderId="0" xfId="0" applyFont="true" applyBorder="true" applyAlignment="true" applyProtection="false">
      <alignment horizontal="right" vertical="bottom" textRotation="0" wrapText="false" indent="0" shrinkToFit="false"/>
      <protection locked="true" hidden="false"/>
    </xf>
    <xf numFmtId="164" fontId="8" fillId="15" borderId="0" xfId="0" applyFont="true" applyBorder="true" applyAlignment="true" applyProtection="false">
      <alignment horizontal="right" vertical="center" textRotation="0" wrapText="false" indent="0" shrinkToFit="false"/>
      <protection locked="true" hidden="false"/>
    </xf>
    <xf numFmtId="166" fontId="8" fillId="15" borderId="0" xfId="0" applyFont="true" applyBorder="true" applyAlignment="true" applyProtection="false">
      <alignment horizontal="right" vertical="center" textRotation="0" wrapText="false" indent="0" shrinkToFit="false"/>
      <protection locked="true" hidden="false"/>
    </xf>
    <xf numFmtId="166" fontId="6" fillId="10" borderId="1" xfId="0" applyFont="true" applyBorder="true" applyAlignment="true" applyProtection="false">
      <alignment horizontal="center" vertical="center" textRotation="0" wrapText="false" indent="0" shrinkToFit="false"/>
      <protection locked="true" hidden="false"/>
    </xf>
    <xf numFmtId="164" fontId="0" fillId="16" borderId="0" xfId="0" applyFont="true" applyBorder="true" applyAlignment="true" applyProtection="false">
      <alignment horizontal="center" vertical="center" textRotation="0" wrapText="true" indent="0" shrinkToFit="false"/>
      <protection locked="true" hidden="false"/>
    </xf>
    <xf numFmtId="164" fontId="5" fillId="13" borderId="1" xfId="0" applyFont="true" applyBorder="true" applyAlignment="true" applyProtection="false">
      <alignment horizontal="center" vertical="center" textRotation="0" wrapText="false" indent="0" shrinkToFit="false"/>
      <protection locked="true" hidden="false"/>
    </xf>
    <xf numFmtId="166" fontId="8" fillId="17" borderId="1" xfId="0" applyFont="true" applyBorder="true" applyAlignment="true" applyProtection="true">
      <alignment horizontal="center" vertical="center" textRotation="0" wrapText="false" indent="0" shrinkToFit="false"/>
      <protection locked="true" hidden="false"/>
    </xf>
    <xf numFmtId="164" fontId="8" fillId="16" borderId="0" xfId="0" applyFont="true" applyBorder="true" applyAlignment="true" applyProtection="false">
      <alignment horizontal="right" vertical="bottom" textRotation="0" wrapText="false" indent="0" shrinkToFit="false"/>
      <protection locked="true" hidden="false"/>
    </xf>
    <xf numFmtId="164" fontId="8" fillId="16" borderId="0" xfId="0" applyFont="true" applyBorder="true" applyAlignment="true" applyProtection="false">
      <alignment horizontal="right" vertical="center" textRotation="0" wrapText="false" indent="0" shrinkToFit="false"/>
      <protection locked="true" hidden="false"/>
    </xf>
    <xf numFmtId="166" fontId="5" fillId="9" borderId="1" xfId="0" applyFont="true" applyBorder="true" applyAlignment="true" applyProtection="false">
      <alignment horizontal="center" vertical="center" textRotation="0" wrapText="false" indent="0" shrinkToFit="false"/>
      <protection locked="true" hidden="false"/>
    </xf>
    <xf numFmtId="166" fontId="8" fillId="16" borderId="0" xfId="0" applyFont="true" applyBorder="true" applyAlignment="true" applyProtection="false">
      <alignment horizontal="right" vertical="center" textRotation="0" wrapText="false" indent="0" shrinkToFit="false"/>
      <protection locked="true" hidden="false"/>
    </xf>
    <xf numFmtId="164" fontId="5" fillId="11" borderId="0" xfId="0" applyFont="true" applyBorder="true" applyAlignment="true" applyProtection="false">
      <alignment horizontal="right" vertical="bottom" textRotation="0" wrapText="false" indent="0" shrinkToFit="false"/>
      <protection locked="true" hidden="false"/>
    </xf>
    <xf numFmtId="168" fontId="0" fillId="9" borderId="1" xfId="0" applyFont="true" applyBorder="true" applyAlignment="true" applyProtection="false">
      <alignment horizontal="center" vertical="top" textRotation="0" wrapText="true" indent="0" shrinkToFit="false"/>
      <protection locked="true" hidden="false"/>
    </xf>
    <xf numFmtId="168" fontId="0" fillId="9" borderId="1" xfId="0" applyFont="true" applyBorder="true" applyAlignment="true" applyProtection="false">
      <alignment horizontal="center" vertical="bottom" textRotation="0" wrapText="false" indent="0" shrinkToFit="false"/>
      <protection locked="true" hidden="false"/>
    </xf>
    <xf numFmtId="168" fontId="9" fillId="10" borderId="1" xfId="0" applyFont="true" applyBorder="true" applyAlignment="true" applyProtection="false">
      <alignment horizontal="center" vertical="bottom"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0" fillId="2" borderId="0" xfId="0" applyFont="true" applyBorder="false" applyAlignment="true" applyProtection="false">
      <alignment horizontal="right" vertical="center" textRotation="0" wrapText="false" indent="0" shrinkToFit="false"/>
      <protection locked="true" hidden="false"/>
    </xf>
    <xf numFmtId="164" fontId="0" fillId="2" borderId="0" xfId="0" applyFont="false" applyBorder="false" applyAlignment="true" applyProtection="false">
      <alignment horizontal="right" vertical="bottom" textRotation="0" wrapText="false" indent="0" shrinkToFit="false"/>
      <protection locked="true" hidden="false"/>
    </xf>
    <xf numFmtId="164" fontId="9" fillId="2" borderId="0" xfId="0" applyFont="true" applyBorder="false" applyAlignment="true" applyProtection="false">
      <alignment horizontal="right" vertical="center" textRotation="0" wrapText="false" indent="0" shrinkToFit="false"/>
      <protection locked="true" hidden="false"/>
    </xf>
    <xf numFmtId="164" fontId="0" fillId="2" borderId="0" xfId="0" applyFont="false" applyBorder="false" applyAlignment="true" applyProtection="false">
      <alignment horizontal="center" vertical="bottom" textRotation="0" wrapText="false" indent="0" shrinkToFit="false"/>
      <protection locked="true" hidden="false"/>
    </xf>
    <xf numFmtId="165" fontId="6" fillId="2" borderId="1" xfId="0" applyFont="true" applyBorder="true" applyAlignment="true" applyProtection="false">
      <alignment horizontal="center" vertical="center" textRotation="0" wrapText="true" indent="0" shrinkToFit="false"/>
      <protection locked="true" hidden="false"/>
    </xf>
    <xf numFmtId="165" fontId="10" fillId="2" borderId="1" xfId="0" applyFont="true" applyBorder="true" applyAlignment="true" applyProtection="false">
      <alignment horizontal="center" vertical="center" textRotation="0" wrapText="true" indent="0" shrinkToFit="false"/>
      <protection locked="true" hidden="false"/>
    </xf>
    <xf numFmtId="164" fontId="0" fillId="11" borderId="0" xfId="0" applyFont="true" applyBorder="false" applyAlignment="false" applyProtection="false">
      <alignment horizontal="general" vertical="bottom" textRotation="0" wrapText="false" indent="0" shrinkToFit="false"/>
      <protection locked="true" hidden="false"/>
    </xf>
    <xf numFmtId="164" fontId="0" fillId="11" borderId="0" xfId="0" applyFont="false" applyBorder="false" applyAlignment="true" applyProtection="false">
      <alignment horizontal="center" vertical="bottom" textRotation="0" wrapText="false" indent="0" shrinkToFit="false"/>
      <protection locked="true" hidden="false"/>
    </xf>
    <xf numFmtId="164" fontId="0" fillId="12" borderId="0" xfId="0" applyFont="true" applyBorder="true" applyAlignment="true" applyProtection="false">
      <alignment horizontal="center" vertical="center" textRotation="0" wrapText="true" indent="0" shrinkToFit="false"/>
      <protection locked="true" hidden="false"/>
    </xf>
    <xf numFmtId="164" fontId="0" fillId="13" borderId="1" xfId="0" applyFont="true" applyBorder="true" applyAlignment="true" applyProtection="false">
      <alignment horizontal="center" vertical="center" textRotation="0" wrapText="false" indent="0" shrinkToFit="false"/>
      <protection locked="true" hidden="false"/>
    </xf>
    <xf numFmtId="164" fontId="0" fillId="14" borderId="1" xfId="0" applyFont="fals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true" applyProtection="true">
      <alignment horizontal="center" vertical="bottom" textRotation="0" wrapText="false" indent="0" shrinkToFit="false"/>
      <protection locked="false" hidden="false"/>
    </xf>
    <xf numFmtId="166" fontId="0" fillId="9" borderId="1" xfId="0" applyFont="false" applyBorder="true" applyAlignment="true" applyProtection="false">
      <alignment horizontal="center" vertical="bottom" textRotation="0" wrapText="false" indent="0" shrinkToFit="false"/>
      <protection locked="true" hidden="false"/>
    </xf>
    <xf numFmtId="166" fontId="0" fillId="10" borderId="1" xfId="0" applyFont="false" applyBorder="true" applyAlignment="true" applyProtection="false">
      <alignment horizontal="center" vertical="bottom" textRotation="0" wrapText="false" indent="0" shrinkToFit="false"/>
      <protection locked="true" hidden="false"/>
    </xf>
    <xf numFmtId="164" fontId="7" fillId="11" borderId="0" xfId="0" applyFont="true" applyBorder="false" applyAlignment="true" applyProtection="false">
      <alignment horizontal="general" vertical="bottom" textRotation="0" wrapText="false" indent="0" shrinkToFit="false"/>
      <protection locked="true" hidden="false"/>
    </xf>
    <xf numFmtId="166" fontId="8" fillId="12" borderId="0" xfId="0" applyFont="true" applyBorder="true" applyAlignment="true" applyProtection="false">
      <alignment horizontal="right" vertical="center" textRotation="0" wrapText="false" indent="0" shrinkToFit="false"/>
      <protection locked="true" hidden="false"/>
    </xf>
    <xf numFmtId="164" fontId="0" fillId="15" borderId="0" xfId="0" applyFont="true" applyBorder="true" applyAlignment="true" applyProtection="false">
      <alignment horizontal="center" vertical="center" textRotation="0" wrapText="true" indent="0" shrinkToFit="false"/>
      <protection locked="true" hidden="false"/>
    </xf>
    <xf numFmtId="164" fontId="8" fillId="13" borderId="1" xfId="0" applyFont="true" applyBorder="true" applyAlignment="true" applyProtection="false">
      <alignment horizontal="center" vertical="bottom" textRotation="0" wrapText="false" indent="0" shrinkToFit="false"/>
      <protection locked="true" hidden="false"/>
    </xf>
    <xf numFmtId="164" fontId="6" fillId="11" borderId="0" xfId="0" applyFont="true" applyBorder="false" applyAlignment="true" applyProtection="false">
      <alignment horizontal="general" vertical="bottom" textRotation="0" wrapText="false" indent="0" shrinkToFit="false"/>
      <protection locked="true" hidden="false"/>
    </xf>
    <xf numFmtId="164" fontId="8" fillId="14" borderId="1" xfId="0" applyFont="true" applyBorder="true" applyAlignment="true" applyProtection="false">
      <alignment horizontal="center" vertical="bottom" textRotation="0" wrapText="false" indent="0" shrinkToFit="false"/>
      <protection locked="true" hidden="false"/>
    </xf>
    <xf numFmtId="164" fontId="8" fillId="0" borderId="1" xfId="0" applyFont="true" applyBorder="true" applyAlignment="true" applyProtection="true">
      <alignment horizontal="center" vertical="bottom" textRotation="0" wrapText="false" indent="0" shrinkToFit="false"/>
      <protection locked="false" hidden="false"/>
    </xf>
    <xf numFmtId="166" fontId="8" fillId="17" borderId="1" xfId="0" applyFont="true" applyBorder="true" applyAlignment="true" applyProtection="true">
      <alignment horizontal="center" vertical="bottom" textRotation="0" wrapText="false" indent="0" shrinkToFit="false"/>
      <protection locked="true" hidden="false"/>
    </xf>
    <xf numFmtId="164" fontId="5" fillId="11" borderId="0" xfId="0" applyFont="true" applyBorder="true" applyAlignment="true" applyProtection="false">
      <alignment horizontal="right" vertical="center" textRotation="0" wrapText="false" indent="0" shrinkToFit="false"/>
      <protection locked="true" hidden="false"/>
    </xf>
    <xf numFmtId="168" fontId="9" fillId="9" borderId="1" xfId="0" applyFont="true" applyBorder="true" applyAlignment="true" applyProtection="false">
      <alignment horizontal="center" vertical="top" textRotation="0" wrapText="true" indent="0" shrinkToFit="false"/>
      <protection locked="true" hidden="false"/>
    </xf>
    <xf numFmtId="165" fontId="8" fillId="2" borderId="0" xfId="0" applyFont="true" applyBorder="true" applyAlignment="true" applyProtection="false">
      <alignment horizontal="right" vertical="center" textRotation="0" wrapText="true" indent="0" shrinkToFit="false"/>
      <protection locked="true" hidden="false"/>
    </xf>
    <xf numFmtId="165" fontId="0" fillId="2" borderId="0" xfId="0" applyFont="false" applyBorder="false" applyAlignment="true" applyProtection="false">
      <alignment horizontal="right" vertical="top" textRotation="0" wrapText="true" indent="0" shrinkToFit="false"/>
      <protection locked="true" hidden="false"/>
    </xf>
    <xf numFmtId="165" fontId="0" fillId="2" borderId="0" xfId="0" applyFont="true" applyBorder="false" applyAlignment="true" applyProtection="false">
      <alignment horizontal="general" vertical="top" textRotation="0" wrapText="true" indent="0" shrinkToFit="false"/>
      <protection locked="true" hidden="false"/>
    </xf>
    <xf numFmtId="165" fontId="0" fillId="2" borderId="0" xfId="0" applyFont="true" applyBorder="true" applyAlignment="true" applyProtection="false">
      <alignment horizontal="right" vertical="center" textRotation="0" wrapText="true" indent="0" shrinkToFit="false"/>
      <protection locked="true" hidden="false"/>
    </xf>
    <xf numFmtId="165" fontId="0" fillId="2" borderId="0" xfId="0" applyFont="true" applyBorder="false" applyAlignment="true" applyProtection="false">
      <alignment horizontal="general" vertical="center" textRotation="0" wrapText="true" indent="0" shrinkToFit="false"/>
      <protection locked="true" hidden="false"/>
    </xf>
    <xf numFmtId="164" fontId="15" fillId="2" borderId="0" xfId="0" applyFont="true" applyBorder="false" applyAlignment="true" applyProtection="false">
      <alignment horizontal="left" vertical="center" textRotation="0" wrapText="false" indent="0" shrinkToFit="false"/>
      <protection locked="true" hidden="false"/>
    </xf>
    <xf numFmtId="165" fontId="4" fillId="2" borderId="0" xfId="0" applyFont="true" applyBorder="true" applyAlignment="true" applyProtection="false">
      <alignment horizontal="left" vertical="center" textRotation="0" wrapText="true" indent="0" shrinkToFit="false"/>
      <protection locked="true" hidden="false"/>
    </xf>
    <xf numFmtId="165" fontId="5" fillId="2" borderId="0" xfId="0" applyFont="true" applyBorder="true" applyAlignment="true" applyProtection="false">
      <alignment horizontal="center" vertical="center" textRotation="0" wrapText="true" indent="0" shrinkToFit="false"/>
      <protection locked="true" hidden="false"/>
    </xf>
    <xf numFmtId="165" fontId="6" fillId="2" borderId="0" xfId="0" applyFont="true" applyBorder="true" applyAlignment="true" applyProtection="false">
      <alignment horizontal="right" vertical="center" textRotation="0" wrapText="true" indent="0" shrinkToFit="false"/>
      <protection locked="true" hidden="false"/>
    </xf>
    <xf numFmtId="166" fontId="5" fillId="2" borderId="0" xfId="0" applyFont="true" applyBorder="true" applyAlignment="true" applyProtection="false">
      <alignment horizontal="left" vertical="center" textRotation="0" wrapText="false" indent="0" shrinkToFit="false"/>
      <protection locked="true" hidden="false"/>
    </xf>
    <xf numFmtId="165" fontId="8" fillId="2" borderId="1" xfId="0" applyFont="true" applyBorder="true" applyAlignment="true" applyProtection="false">
      <alignment horizontal="right" vertical="center" textRotation="0" wrapText="true" indent="0" shrinkToFit="false"/>
      <protection locked="true" hidden="false"/>
    </xf>
    <xf numFmtId="166" fontId="9" fillId="2" borderId="1" xfId="0" applyFont="true" applyBorder="true" applyAlignment="true" applyProtection="false">
      <alignment horizontal="left" vertical="center" textRotation="0" wrapText="false" indent="0" shrinkToFit="false"/>
      <protection locked="true" hidden="false"/>
    </xf>
    <xf numFmtId="164" fontId="9" fillId="2" borderId="1" xfId="0" applyFont="true" applyBorder="true" applyAlignment="true" applyProtection="false">
      <alignment horizontal="left" vertical="center" textRotation="0" wrapText="false" indent="0" shrinkToFit="false"/>
      <protection locked="true" hidden="false"/>
    </xf>
    <xf numFmtId="165" fontId="5" fillId="2" borderId="1" xfId="0" applyFont="true" applyBorder="true" applyAlignment="true" applyProtection="false">
      <alignment horizontal="right" vertical="center" textRotation="0" wrapText="true" indent="0" shrinkToFit="false"/>
      <protection locked="true" hidden="false"/>
    </xf>
    <xf numFmtId="166" fontId="15" fillId="2" borderId="1" xfId="0" applyFont="true" applyBorder="true" applyAlignment="true" applyProtection="false">
      <alignment horizontal="left" vertical="center" textRotation="0" wrapText="true" indent="0" shrinkToFit="false"/>
      <protection locked="true" hidden="false"/>
    </xf>
    <xf numFmtId="166" fontId="5" fillId="2" borderId="1" xfId="0" applyFont="true" applyBorder="true" applyAlignment="true" applyProtection="false">
      <alignment horizontal="left" vertical="center" textRotation="0" wrapText="false" indent="0" shrinkToFit="false"/>
      <protection locked="true" hidden="false"/>
    </xf>
    <xf numFmtId="165" fontId="0" fillId="2" borderId="2" xfId="0" applyFont="true" applyBorder="true" applyAlignment="true" applyProtection="false">
      <alignment horizontal="center" vertical="center" textRotation="0" wrapText="true" indent="0" shrinkToFit="false"/>
      <protection locked="true" hidden="false"/>
    </xf>
    <xf numFmtId="165" fontId="13" fillId="2" borderId="0" xfId="0" applyFont="true" applyBorder="true" applyAlignment="true" applyProtection="false">
      <alignment horizontal="center" vertical="center" textRotation="0" wrapText="true" indent="0" shrinkToFit="false"/>
      <protection locked="true" hidden="false"/>
    </xf>
    <xf numFmtId="168" fontId="5" fillId="9" borderId="1" xfId="0" applyFont="true" applyBorder="true" applyAlignment="true" applyProtection="false">
      <alignment horizontal="center" vertical="center" textRotation="0" wrapText="true" indent="0" shrinkToFit="false"/>
      <protection locked="true" hidden="false"/>
    </xf>
    <xf numFmtId="168" fontId="5" fillId="10" borderId="1" xfId="0" applyFont="true" applyBorder="true" applyAlignment="true" applyProtection="false">
      <alignment horizontal="center" vertical="center" textRotation="0" wrapText="true" indent="0" shrinkToFit="false"/>
      <protection locked="true" hidden="false"/>
    </xf>
    <xf numFmtId="165" fontId="0" fillId="2" borderId="0" xfId="0" applyFont="false" applyBorder="false" applyAlignment="true" applyProtection="false">
      <alignment horizontal="right" vertical="center" textRotation="0" wrapText="true" indent="0" shrinkToFit="false"/>
      <protection locked="true" hidden="false"/>
    </xf>
    <xf numFmtId="165" fontId="16" fillId="2" borderId="0" xfId="0" applyFont="true" applyBorder="true" applyAlignment="true" applyProtection="false">
      <alignment horizontal="right" vertical="top" textRotation="0" wrapText="true" indent="0" shrinkToFit="false"/>
      <protection locked="true" hidden="false"/>
    </xf>
    <xf numFmtId="165" fontId="16" fillId="2" borderId="0" xfId="0" applyFont="true" applyBorder="true" applyAlignment="true" applyProtection="false">
      <alignment horizontal="center" vertical="center" textRotation="0" wrapText="tru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5" fontId="13" fillId="2" borderId="0" xfId="0" applyFont="true" applyBorder="true" applyAlignment="true" applyProtection="false">
      <alignment horizontal="right" vertical="top" textRotation="0" wrapText="true" indent="0" shrinkToFit="false"/>
      <protection locked="true" hidden="false"/>
    </xf>
    <xf numFmtId="165" fontId="14" fillId="2" borderId="0"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false" indent="0" shrinkToFit="false"/>
      <protection locked="true" hidden="false"/>
    </xf>
    <xf numFmtId="166" fontId="5" fillId="2" borderId="1"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0" fillId="2" borderId="0" xfId="0" applyFont="true" applyBorder="true" applyAlignment="true" applyProtection="false">
      <alignment horizontal="center" vertical="bottom" textRotation="0" wrapText="false" indent="0" shrinkToFit="false"/>
      <protection locked="true" hidden="false"/>
    </xf>
    <xf numFmtId="164" fontId="8" fillId="2" borderId="1" xfId="0" applyFont="true" applyBorder="true" applyAlignment="true" applyProtection="false">
      <alignment horizontal="center" vertical="bottom" textRotation="0" wrapText="true" indent="0" shrinkToFit="false"/>
      <protection locked="true" hidden="false"/>
    </xf>
    <xf numFmtId="164" fontId="0" fillId="9" borderId="1" xfId="0" applyFont="true" applyBorder="true" applyAlignment="true" applyProtection="false">
      <alignment horizontal="center" vertical="bottom" textRotation="0" wrapText="false" indent="0" shrinkToFit="false"/>
      <protection locked="true" hidden="false"/>
    </xf>
    <xf numFmtId="164" fontId="0" fillId="10" borderId="1" xfId="0" applyFont="true" applyBorder="true" applyAlignment="true" applyProtection="false">
      <alignment horizontal="center" vertical="bottom" textRotation="0" wrapText="false" indent="0" shrinkToFit="false"/>
      <protection locked="true" hidden="false"/>
    </xf>
    <xf numFmtId="168" fontId="0" fillId="9" borderId="1" xfId="0" applyFont="false" applyBorder="true" applyAlignment="true" applyProtection="false">
      <alignment horizontal="center" vertical="bottom" textRotation="0" wrapText="false" indent="0" shrinkToFit="false"/>
      <protection locked="true" hidden="false"/>
    </xf>
    <xf numFmtId="168" fontId="0" fillId="10" borderId="1" xfId="0" applyFont="false" applyBorder="true" applyAlignment="true" applyProtection="false">
      <alignment horizontal="center" vertical="bottom" textRotation="0" wrapText="false" indent="0" shrinkToFit="false"/>
      <protection locked="true" hidden="false"/>
    </xf>
    <xf numFmtId="164" fontId="12" fillId="2" borderId="0" xfId="0" applyFont="true" applyBorder="true" applyAlignment="true" applyProtection="false">
      <alignment horizontal="left" vertical="center" textRotation="0" wrapText="false" indent="0" shrinkToFit="false"/>
      <protection locked="true" hidden="false"/>
    </xf>
    <xf numFmtId="165" fontId="0" fillId="8" borderId="0" xfId="0" applyFont="true" applyBorder="false" applyAlignment="true" applyProtection="false">
      <alignment horizontal="general" vertical="top" textRotation="0" wrapText="true" indent="0" shrinkToFit="false"/>
      <protection locked="tru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5" fontId="18" fillId="8" borderId="0" xfId="0" applyFont="true" applyBorder="false" applyAlignment="true" applyProtection="false">
      <alignment horizontal="center" vertical="top" textRotation="0" wrapText="true" indent="0" shrinkToFit="false"/>
      <protection locked="true" hidden="false"/>
    </xf>
    <xf numFmtId="165" fontId="0" fillId="2" borderId="1" xfId="0" applyFont="true" applyBorder="true" applyAlignment="true" applyProtection="false">
      <alignment horizontal="left" vertical="center" textRotation="0" wrapText="true" indent="0" shrinkToFit="false"/>
      <protection locked="true" hidden="false"/>
    </xf>
    <xf numFmtId="165" fontId="19" fillId="2" borderId="1" xfId="0" applyFont="true" applyBorder="true" applyAlignment="true" applyProtection="false">
      <alignment horizontal="center" vertical="center" textRotation="0" wrapText="true" indent="0" shrinkToFit="false"/>
      <protection locked="true" hidden="false"/>
    </xf>
    <xf numFmtId="165" fontId="20" fillId="2" borderId="1" xfId="0" applyFont="true" applyBorder="true" applyAlignment="true" applyProtection="false">
      <alignment horizontal="center" vertical="center" textRotation="0" wrapText="true" indent="0" shrinkToFit="false"/>
      <protection locked="true" hidden="false"/>
    </xf>
    <xf numFmtId="164" fontId="16" fillId="11" borderId="0" xfId="0" applyFont="true" applyBorder="false" applyAlignment="false" applyProtection="false">
      <alignment horizontal="general" vertical="bottom" textRotation="0" wrapText="false" indent="0" shrinkToFit="false"/>
      <protection locked="true" hidden="false"/>
    </xf>
    <xf numFmtId="164" fontId="0" fillId="13" borderId="1" xfId="0" applyFont="true" applyBorder="true" applyAlignment="true" applyProtection="false">
      <alignment horizontal="left" vertical="bottom" textRotation="0" wrapText="false" indent="0" shrinkToFit="false"/>
      <protection locked="true" hidden="false"/>
    </xf>
    <xf numFmtId="164" fontId="21" fillId="11" borderId="0" xfId="0" applyFont="true" applyBorder="false" applyAlignment="false" applyProtection="false">
      <alignment horizontal="general" vertical="bottom" textRotation="0" wrapText="false" indent="0" shrinkToFit="false"/>
      <protection locked="true" hidden="false"/>
    </xf>
    <xf numFmtId="164" fontId="0" fillId="13" borderId="1" xfId="0" applyFont="true" applyBorder="true" applyAlignment="true" applyProtection="false">
      <alignment horizontal="left" vertical="top" textRotation="0" wrapText="true" indent="0" shrinkToFit="false"/>
      <protection locked="true" hidden="false"/>
    </xf>
    <xf numFmtId="164" fontId="0" fillId="13" borderId="1" xfId="0" applyFont="true" applyBorder="true" applyAlignment="true" applyProtection="false">
      <alignment horizontal="left" vertical="center" textRotation="0" wrapText="true" indent="0" shrinkToFit="false"/>
      <protection locked="true" hidden="false"/>
    </xf>
    <xf numFmtId="164" fontId="8" fillId="11" borderId="0" xfId="0" applyFont="true" applyBorder="false" applyAlignment="false" applyProtection="false">
      <alignment horizontal="general" vertical="bottom" textRotation="0" wrapText="false" indent="0" shrinkToFit="false"/>
      <protection locked="true" hidden="false"/>
    </xf>
    <xf numFmtId="164" fontId="10" fillId="11" borderId="0" xfId="0" applyFont="true" applyBorder="true" applyAlignment="true" applyProtection="false">
      <alignment horizontal="right" vertical="top" textRotation="0" wrapText="true" indent="0" shrinkToFit="false"/>
      <protection locked="true" hidden="false"/>
    </xf>
    <xf numFmtId="168" fontId="22" fillId="9" borderId="1" xfId="0" applyFont="true" applyBorder="true" applyAlignment="true" applyProtection="false">
      <alignment horizontal="center" vertical="top" textRotation="0" wrapText="true" indent="0" shrinkToFit="false"/>
      <protection locked="true" hidden="false"/>
    </xf>
    <xf numFmtId="168" fontId="22" fillId="10" borderId="1" xfId="0" applyFont="true" applyBorder="true" applyAlignment="true" applyProtection="false">
      <alignment horizontal="center" vertical="top" textRotation="0" wrapText="true" indent="0" shrinkToFit="false"/>
      <protection locked="true" hidden="false"/>
    </xf>
    <xf numFmtId="164" fontId="0" fillId="18" borderId="0" xfId="0" applyFont="false" applyBorder="false" applyAlignment="false" applyProtection="false">
      <alignment horizontal="general" vertical="bottom" textRotation="0" wrapText="false" indent="0" shrinkToFit="false"/>
      <protection locked="true" hidden="false"/>
    </xf>
    <xf numFmtId="164" fontId="4" fillId="18" borderId="0" xfId="0" applyFont="true" applyBorder="true" applyAlignment="true" applyProtection="false">
      <alignment horizontal="center" vertical="center" textRotation="0" wrapText="false" indent="0" shrinkToFit="false"/>
      <protection locked="true" hidden="false"/>
    </xf>
    <xf numFmtId="164" fontId="8" fillId="18" borderId="1" xfId="0" applyFont="true" applyBorder="true" applyAlignment="true" applyProtection="false">
      <alignment horizontal="right" vertical="bottom" textRotation="0" wrapText="false" indent="0" shrinkToFit="false"/>
      <protection locked="true" hidden="false"/>
    </xf>
    <xf numFmtId="164" fontId="5" fillId="18" borderId="1" xfId="0" applyFont="true" applyBorder="true" applyAlignment="true" applyProtection="false">
      <alignment horizontal="right" vertical="center" textRotation="0" wrapText="false" indent="0" shrinkToFit="false"/>
      <protection locked="true" hidden="false"/>
    </xf>
    <xf numFmtId="164" fontId="8" fillId="18" borderId="1" xfId="0" applyFont="true" applyBorder="true" applyAlignment="true" applyProtection="false">
      <alignment horizontal="right" vertical="center" textRotation="0" wrapText="false" indent="0" shrinkToFit="false"/>
      <protection locked="true" hidden="false"/>
    </xf>
    <xf numFmtId="164" fontId="8" fillId="18" borderId="1" xfId="0" applyFont="true" applyBorder="true" applyAlignment="true" applyProtection="false">
      <alignment horizontal="center" vertical="center" textRotation="0" wrapText="false" indent="0" shrinkToFit="false"/>
      <protection locked="true" hidden="false"/>
    </xf>
    <xf numFmtId="164" fontId="23" fillId="18" borderId="0" xfId="0" applyFont="true" applyBorder="true" applyAlignment="true" applyProtection="false">
      <alignment horizontal="center" vertical="center" textRotation="0" wrapText="false" indent="0" shrinkToFit="false"/>
      <protection locked="true" hidden="false"/>
    </xf>
    <xf numFmtId="166" fontId="6" fillId="18" borderId="0" xfId="0" applyFont="true" applyBorder="true" applyAlignment="true" applyProtection="false">
      <alignment horizontal="center" vertical="center" textRotation="0" wrapText="false" indent="0" shrinkToFit="false"/>
      <protection locked="true" hidden="false"/>
    </xf>
    <xf numFmtId="164" fontId="6" fillId="18" borderId="0" xfId="0" applyFont="true" applyBorder="true" applyAlignment="true" applyProtection="false">
      <alignment horizontal="center"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true" indent="0" shrinkToFit="false"/>
      <protection locked="true" hidden="false"/>
    </xf>
    <xf numFmtId="164" fontId="0" fillId="9" borderId="0" xfId="0" applyFont="true" applyBorder="true" applyAlignment="true" applyProtection="false">
      <alignment horizontal="center" vertical="bottom" textRotation="0" wrapText="false" indent="0" shrinkToFit="false"/>
      <protection locked="true" hidden="false"/>
    </xf>
    <xf numFmtId="164" fontId="0" fillId="10" borderId="0" xfId="0" applyFont="true" applyBorder="true" applyAlignment="true" applyProtection="false">
      <alignment horizontal="center" vertical="bottom" textRotation="0" wrapText="false" indent="0" shrinkToFit="false"/>
      <protection locked="true" hidden="false"/>
    </xf>
    <xf numFmtId="168" fontId="0" fillId="9" borderId="0" xfId="0" applyFont="false" applyBorder="true" applyAlignment="true" applyProtection="false">
      <alignment horizontal="center" vertical="center" textRotation="0" wrapText="false" indent="0" shrinkToFit="false"/>
      <protection locked="true" hidden="false"/>
    </xf>
    <xf numFmtId="168" fontId="0" fillId="10" borderId="0" xfId="0" applyFont="false" applyBorder="true" applyAlignment="true" applyProtection="false">
      <alignment horizontal="center" vertical="bottom" textRotation="0" wrapText="false" indent="0" shrinkToFit="false"/>
      <protection locked="true" hidden="false"/>
    </xf>
    <xf numFmtId="168" fontId="24" fillId="2" borderId="0" xfId="0" applyFont="true" applyBorder="false" applyAlignment="true" applyProtection="true">
      <alignment horizontal="left" vertical="bottom" textRotation="0" wrapText="false" indent="0" shrinkToFit="false"/>
      <protection locked="true" hidden="false"/>
    </xf>
    <xf numFmtId="168" fontId="24" fillId="2" borderId="0" xfId="0" applyFont="true" applyBorder="false" applyAlignment="true" applyProtection="true">
      <alignment horizontal="right"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5" fontId="0" fillId="2" borderId="0" xfId="0" applyFont="true" applyBorder="true" applyAlignment="true" applyProtection="false">
      <alignment horizontal="right" vertical="top" textRotation="0" wrapText="true" indent="0" shrinkToFit="false"/>
      <protection locked="true" hidden="false"/>
    </xf>
    <xf numFmtId="165" fontId="8" fillId="2" borderId="0" xfId="0" applyFont="true" applyBorder="false" applyAlignment="true" applyProtection="false">
      <alignment horizontal="general" vertical="top" textRotation="0" wrapText="true" indent="0" shrinkToFit="false"/>
      <protection locked="true" hidden="false"/>
    </xf>
    <xf numFmtId="166" fontId="15" fillId="2" borderId="1" xfId="0" applyFont="true" applyBorder="true" applyAlignment="true" applyProtection="false">
      <alignment horizontal="left" vertical="center" textRotation="0" wrapText="false" indent="0" shrinkToFit="false"/>
      <protection locked="true" hidden="false"/>
    </xf>
    <xf numFmtId="164" fontId="22" fillId="2" borderId="0" xfId="0" applyFont="true" applyBorder="true" applyAlignment="true" applyProtection="false">
      <alignment horizontal="center" vertical="center" textRotation="0" wrapText="false" indent="0" shrinkToFit="false"/>
      <protection locked="true" hidden="false"/>
    </xf>
    <xf numFmtId="164" fontId="0" fillId="2" borderId="0" xfId="0" applyFont="true" applyBorder="true" applyAlignment="true" applyProtection="true">
      <alignment horizontal="center" vertical="center" textRotation="0" wrapText="false" indent="0" shrinkToFit="false"/>
      <protection locked="false" hidden="false"/>
    </xf>
    <xf numFmtId="164" fontId="26" fillId="2" borderId="0" xfId="0" applyFont="true" applyBorder="false" applyAlignment="true" applyProtection="false">
      <alignment horizontal="general" vertical="bottom" textRotation="0" wrapText="false" indent="0" shrinkToFit="false"/>
      <protection locked="true" hidden="false"/>
    </xf>
    <xf numFmtId="165" fontId="5" fillId="2" borderId="0" xfId="0" applyFont="true" applyBorder="false" applyAlignment="true" applyProtection="false">
      <alignment horizontal="center" vertical="center" textRotation="0" wrapText="true" indent="0" shrinkToFit="false"/>
      <protection locked="true" hidden="false"/>
    </xf>
    <xf numFmtId="165" fontId="0" fillId="2" borderId="0" xfId="0" applyFont="true" applyBorder="false" applyAlignment="true" applyProtection="false">
      <alignment horizontal="center" vertical="center" textRotation="0" wrapText="true" indent="0" shrinkToFit="false"/>
      <protection locked="true" hidden="false"/>
    </xf>
    <xf numFmtId="165" fontId="0" fillId="2" borderId="0" xfId="0" applyFont="true" applyBorder="true" applyAlignment="true" applyProtection="false">
      <alignment horizontal="left" vertical="center" textRotation="0" wrapText="true" indent="0" shrinkToFit="false"/>
      <protection locked="true" hidden="false"/>
    </xf>
    <xf numFmtId="165" fontId="12" fillId="2" borderId="0" xfId="0" applyFont="true" applyBorder="false" applyAlignment="true" applyProtection="false">
      <alignment horizontal="center" vertical="center" textRotation="0" wrapText="true" indent="0" shrinkToFit="false"/>
      <protection locked="true" hidden="false"/>
    </xf>
    <xf numFmtId="165" fontId="12" fillId="11" borderId="0" xfId="0" applyFont="true" applyBorder="false" applyAlignment="true" applyProtection="false">
      <alignment horizontal="general" vertical="top" textRotation="0" wrapText="true" indent="0" shrinkToFit="false"/>
      <protection locked="true" hidden="false"/>
    </xf>
    <xf numFmtId="165" fontId="8" fillId="11" borderId="0" xfId="0" applyFont="true" applyBorder="false" applyAlignment="true" applyProtection="false">
      <alignment horizontal="general" vertical="top" textRotation="0" wrapText="true" indent="0" shrinkToFit="false"/>
      <protection locked="true" hidden="false"/>
    </xf>
    <xf numFmtId="165" fontId="0" fillId="11" borderId="0" xfId="0" applyFont="false" applyBorder="false" applyAlignment="true" applyProtection="false">
      <alignment horizontal="general" vertical="top" textRotation="0" wrapText="true" indent="0" shrinkToFit="false"/>
      <protection locked="true" hidden="false"/>
    </xf>
    <xf numFmtId="164" fontId="0" fillId="2" borderId="0" xfId="0" applyFont="true" applyBorder="true" applyAlignment="true" applyProtection="false">
      <alignment horizontal="center" vertical="center" textRotation="0" wrapText="true" indent="0" shrinkToFit="false"/>
      <protection locked="true" hidden="false"/>
    </xf>
    <xf numFmtId="164" fontId="0" fillId="19"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false" indent="0" shrinkToFit="false"/>
      <protection locked="true" hidden="false"/>
    </xf>
    <xf numFmtId="164" fontId="8" fillId="13" borderId="3" xfId="0" applyFont="true" applyBorder="true" applyAlignment="true" applyProtection="false">
      <alignment horizontal="left" vertical="center" textRotation="0" wrapText="false" indent="0" shrinkToFit="false"/>
      <protection locked="true" hidden="false"/>
    </xf>
    <xf numFmtId="168" fontId="16" fillId="14" borderId="1" xfId="0" applyFont="true" applyBorder="true" applyAlignment="true" applyProtection="false">
      <alignment horizontal="center" vertical="center" textRotation="0" wrapText="false" indent="0" shrinkToFit="false"/>
      <protection locked="true" hidden="false"/>
    </xf>
    <xf numFmtId="168" fontId="16" fillId="3" borderId="1" xfId="0" applyFont="true" applyBorder="true" applyAlignment="true" applyProtection="true">
      <alignment horizontal="center" vertical="center" textRotation="0" wrapText="false" indent="0" shrinkToFit="false"/>
      <protection locked="false" hidden="false"/>
    </xf>
    <xf numFmtId="168" fontId="16" fillId="13" borderId="1" xfId="0" applyFont="true" applyBorder="true" applyAlignment="true" applyProtection="false">
      <alignment horizontal="center" vertical="center" textRotation="0" wrapText="false" indent="0" shrinkToFit="false"/>
      <protection locked="true" hidden="false"/>
    </xf>
    <xf numFmtId="164" fontId="26" fillId="0" borderId="0" xfId="0" applyFont="true" applyBorder="false" applyAlignment="true" applyProtection="false">
      <alignment horizontal="general" vertical="center" textRotation="0" wrapText="false" indent="0" shrinkToFit="false"/>
      <protection locked="true" hidden="false"/>
    </xf>
    <xf numFmtId="164" fontId="8" fillId="2" borderId="0" xfId="0" applyFont="true" applyBorder="true" applyAlignment="true" applyProtection="false">
      <alignment horizontal="right" vertical="center" textRotation="0" wrapText="false" indent="0" shrinkToFit="false"/>
      <protection locked="true" hidden="false"/>
    </xf>
    <xf numFmtId="166" fontId="5" fillId="19" borderId="0" xfId="0" applyFont="true" applyBorder="true" applyAlignment="true" applyProtection="false">
      <alignment horizontal="right" vertical="center" textRotation="0" wrapText="false" indent="0" shrinkToFit="false"/>
      <protection locked="true" hidden="false"/>
    </xf>
    <xf numFmtId="168" fontId="0" fillId="19" borderId="1" xfId="0" applyFont="true" applyBorder="true" applyAlignment="true" applyProtection="false">
      <alignment horizontal="center" vertical="center" textRotation="0" wrapText="false" indent="0" shrinkToFit="false"/>
      <protection locked="true" hidden="false"/>
    </xf>
    <xf numFmtId="165" fontId="0" fillId="2" borderId="0" xfId="0" applyFont="true" applyBorder="true" applyAlignment="true" applyProtection="true">
      <alignment horizontal="center" vertical="center" textRotation="0" wrapText="true" indent="0" shrinkToFit="false"/>
      <protection locked="true" hidden="false"/>
    </xf>
    <xf numFmtId="165" fontId="8" fillId="2" borderId="0" xfId="0" applyFont="true" applyBorder="true" applyAlignment="true" applyProtection="false">
      <alignment horizontal="left" vertical="center" textRotation="0" wrapText="true" indent="0" shrinkToFit="false"/>
      <protection locked="true" hidden="false"/>
    </xf>
    <xf numFmtId="164" fontId="0" fillId="13" borderId="3" xfId="0" applyFont="true" applyBorder="true" applyAlignment="true" applyProtection="false">
      <alignment horizontal="left" vertical="center" textRotation="0" wrapText="false" indent="0" shrinkToFit="false"/>
      <protection locked="true" hidden="false"/>
    </xf>
    <xf numFmtId="164" fontId="5" fillId="2" borderId="0" xfId="0" applyFont="true" applyBorder="false" applyAlignment="true" applyProtection="false">
      <alignment horizontal="center" vertical="center" textRotation="0" wrapText="false" indent="0" shrinkToFit="false"/>
      <protection locked="true" hidden="false"/>
    </xf>
    <xf numFmtId="164" fontId="5" fillId="13" borderId="3" xfId="0" applyFont="true" applyBorder="true" applyAlignment="true" applyProtection="false">
      <alignment horizontal="left" vertical="center" textRotation="0" wrapText="false" indent="0" shrinkToFit="false"/>
      <protection locked="true" hidden="false"/>
    </xf>
    <xf numFmtId="168" fontId="0" fillId="12" borderId="1"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6" fillId="2" borderId="0" xfId="0" applyFont="true" applyBorder="true" applyAlignment="true" applyProtection="false">
      <alignment horizontal="right" vertical="center" textRotation="0" wrapText="false" indent="0" shrinkToFit="false"/>
      <protection locked="true" hidden="false"/>
    </xf>
    <xf numFmtId="164" fontId="6" fillId="12" borderId="0" xfId="0" applyFont="true" applyBorder="true" applyAlignment="true" applyProtection="false">
      <alignment horizontal="right" vertical="center" textRotation="0" wrapText="false" indent="0" shrinkToFit="false"/>
      <protection locked="true" hidden="false"/>
    </xf>
    <xf numFmtId="168" fontId="26" fillId="12" borderId="1" xfId="0" applyFont="true" applyBorder="true" applyAlignment="true" applyProtection="false">
      <alignment horizontal="center" vertical="center" textRotation="0" wrapText="false" indent="0" shrinkToFit="false"/>
      <protection locked="true" hidden="false"/>
    </xf>
    <xf numFmtId="164" fontId="5" fillId="2" borderId="0" xfId="0" applyFont="true" applyBorder="true" applyAlignment="true" applyProtection="false">
      <alignment horizontal="left" vertical="bottom" textRotation="0" wrapText="false" indent="0" shrinkToFit="false"/>
      <protection locked="true" hidden="false"/>
    </xf>
    <xf numFmtId="164" fontId="6" fillId="2" borderId="1" xfId="0" applyFont="true" applyBorder="true" applyAlignment="true" applyProtection="false">
      <alignment horizontal="right" vertical="center" textRotation="0" wrapText="false" indent="0" shrinkToFit="false"/>
      <protection locked="true" hidden="false"/>
    </xf>
    <xf numFmtId="168" fontId="26"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6" fontId="27" fillId="2" borderId="0" xfId="0" applyFont="true" applyBorder="true" applyAlignment="true" applyProtection="false">
      <alignment horizontal="left" vertical="center" textRotation="0" wrapText="true" indent="0" shrinkToFit="false"/>
      <protection locked="true" hidden="false"/>
    </xf>
    <xf numFmtId="168" fontId="26" fillId="2" borderId="0" xfId="0" applyFont="true" applyBorder="false" applyAlignment="true" applyProtection="false">
      <alignment horizontal="center" vertical="bottom" textRotation="0" wrapText="false" indent="0" shrinkToFit="false"/>
      <protection locked="true" hidden="false"/>
    </xf>
    <xf numFmtId="164" fontId="0" fillId="20" borderId="0" xfId="0" applyFont="true" applyBorder="true" applyAlignment="true" applyProtection="false">
      <alignment horizontal="center" vertical="top" textRotation="0" wrapText="true" indent="0" shrinkToFit="false"/>
      <protection locked="true" hidden="false"/>
    </xf>
    <xf numFmtId="164" fontId="8" fillId="20" borderId="0" xfId="0" applyFont="true" applyBorder="true" applyAlignment="true" applyProtection="false">
      <alignment horizontal="center" vertical="top" textRotation="0" wrapText="true" indent="0" shrinkToFit="false"/>
      <protection locked="true" hidden="false"/>
    </xf>
    <xf numFmtId="164" fontId="16" fillId="9" borderId="1" xfId="0" applyFont="true" applyBorder="true" applyAlignment="true" applyProtection="false">
      <alignment horizontal="center" vertical="center" textRotation="0" wrapText="true" indent="0" shrinkToFit="false"/>
      <protection locked="true" hidden="false"/>
    </xf>
    <xf numFmtId="164" fontId="8" fillId="11" borderId="0" xfId="0" applyFont="true" applyBorder="true" applyAlignment="true" applyProtection="false">
      <alignment horizontal="center" vertical="center" textRotation="0" wrapText="true" indent="0" shrinkToFit="false"/>
      <protection locked="true" hidden="false"/>
    </xf>
    <xf numFmtId="164" fontId="16" fillId="21" borderId="1" xfId="0" applyFont="true" applyBorder="true" applyAlignment="true" applyProtection="false">
      <alignment horizontal="center" vertical="center" textRotation="0" wrapText="true" indent="0" shrinkToFit="false"/>
      <protection locked="true" hidden="false"/>
    </xf>
    <xf numFmtId="164" fontId="8" fillId="11" borderId="0" xfId="0" applyFont="true" applyBorder="false" applyAlignment="true" applyProtection="false">
      <alignment horizontal="center" vertical="center" textRotation="0" wrapText="false" indent="0" shrinkToFit="false"/>
      <protection locked="true" hidden="false"/>
    </xf>
    <xf numFmtId="166" fontId="5" fillId="21" borderId="1"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8" fontId="16" fillId="9" borderId="1" xfId="0" applyFont="true" applyBorder="true" applyAlignment="true" applyProtection="false">
      <alignment horizontal="center" vertical="center" textRotation="0" wrapText="true" indent="0" shrinkToFit="false"/>
      <protection locked="true" hidden="false"/>
    </xf>
    <xf numFmtId="164" fontId="8" fillId="11" borderId="0" xfId="0" applyFont="true" applyBorder="true" applyAlignment="true" applyProtection="false">
      <alignment horizontal="center" vertical="center" textRotation="0" wrapText="false" indent="0" shrinkToFit="false"/>
      <protection locked="true" hidden="false"/>
    </xf>
    <xf numFmtId="168" fontId="16" fillId="21" borderId="1" xfId="0" applyFont="true" applyBorder="true" applyAlignment="true" applyProtection="false">
      <alignment horizontal="center" vertical="center" textRotation="0" wrapText="true" indent="0" shrinkToFit="false"/>
      <protection locked="true" hidden="false"/>
    </xf>
    <xf numFmtId="166" fontId="0" fillId="0" borderId="0" xfId="0" applyFont="false" applyBorder="true" applyAlignment="true" applyProtection="false">
      <alignment horizontal="center" vertical="bottom" textRotation="0" wrapText="false" indent="0" shrinkToFit="false"/>
      <protection locked="true" hidden="false"/>
    </xf>
    <xf numFmtId="164" fontId="8" fillId="11"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true" applyAlignment="true" applyProtection="false">
      <alignment horizontal="left" vertical="bottom" textRotation="0" wrapText="false" indent="0" shrinkToFit="false"/>
      <protection locked="true" hidden="false"/>
    </xf>
    <xf numFmtId="166" fontId="0" fillId="11" borderId="1" xfId="0" applyFont="false" applyBorder="true" applyAlignment="true" applyProtection="false">
      <alignment horizontal="center" vertical="bottom" textRotation="0" wrapText="false" indent="0" shrinkToFit="false"/>
      <protection locked="true" hidden="false"/>
    </xf>
    <xf numFmtId="166" fontId="28" fillId="0" borderId="0" xfId="0" applyFont="true" applyBorder="true" applyAlignment="true" applyProtection="false">
      <alignment horizontal="center" vertical="bottom" textRotation="0" wrapText="false" indent="0" shrinkToFit="false"/>
      <protection locked="true" hidden="false"/>
    </xf>
    <xf numFmtId="168" fontId="29" fillId="0" borderId="0" xfId="0" applyFont="true" applyBorder="true" applyAlignment="true" applyProtection="false">
      <alignment horizontal="left" vertical="bottom" textRotation="0" wrapText="false" indent="0" shrinkToFit="false"/>
      <protection locked="true" hidden="false"/>
    </xf>
    <xf numFmtId="164" fontId="0" fillId="22" borderId="1" xfId="0" applyFont="true" applyBorder="true" applyAlignment="true" applyProtection="false">
      <alignment horizontal="center" vertical="top" textRotation="0" wrapText="true" indent="0" shrinkToFit="false"/>
      <protection locked="true" hidden="false"/>
    </xf>
    <xf numFmtId="164" fontId="12" fillId="0" borderId="0" xfId="0" applyFont="true" applyBorder="false" applyAlignment="true" applyProtection="false">
      <alignment horizontal="right" vertical="center" textRotation="0" wrapText="false" indent="0" shrinkToFit="false"/>
      <protection locked="true" hidden="false"/>
    </xf>
    <xf numFmtId="168" fontId="12" fillId="0" borderId="0" xfId="0" applyFont="true" applyBorder="false" applyAlignment="true" applyProtection="false">
      <alignment horizontal="general" vertical="center" textRotation="0" wrapText="false" indent="0" shrinkToFit="false"/>
      <protection locked="true" hidden="false"/>
    </xf>
    <xf numFmtId="164" fontId="22" fillId="0" borderId="1" xfId="0" applyFont="true" applyBorder="true" applyAlignment="true" applyProtection="false">
      <alignment horizontal="right" vertical="center" textRotation="0" wrapText="false" indent="0" shrinkToFit="false"/>
      <protection locked="true" hidden="false"/>
    </xf>
    <xf numFmtId="169" fontId="22"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4" fontId="7" fillId="0" borderId="0"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true" applyAlignment="false" applyProtection="false">
      <alignment horizontal="general" vertical="bottom" textRotation="0" wrapText="false" indent="0" shrinkToFit="false"/>
      <protection locked="true" hidden="false"/>
    </xf>
    <xf numFmtId="164" fontId="17" fillId="0" borderId="0" xfId="0" applyFont="true" applyBorder="true" applyAlignment="false" applyProtection="fals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6" fontId="8" fillId="0" borderId="0" xfId="0" applyFont="true" applyBorder="true" applyAlignment="true" applyProtection="false">
      <alignment horizontal="left" vertical="bottom" textRotation="0" wrapText="true" indent="0" shrinkToFit="false"/>
      <protection locked="true" hidden="false"/>
    </xf>
    <xf numFmtId="164" fontId="30"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right" vertical="bottom" textRotation="0" wrapText="false" indent="0" shrinkToFit="false"/>
      <protection locked="true" hidden="false"/>
    </xf>
    <xf numFmtId="165" fontId="7" fillId="2" borderId="0" xfId="0" applyFont="true" applyBorder="true" applyAlignment="true" applyProtection="false">
      <alignment horizontal="right" vertical="center" textRotation="0" wrapText="tru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0" fillId="23" borderId="0" xfId="0" applyFont="true" applyBorder="true" applyAlignment="true" applyProtection="false">
      <alignment horizontal="center" vertical="center" textRotation="0" wrapText="false" indent="0" shrinkToFit="false"/>
      <protection locked="true" hidden="false"/>
    </xf>
    <xf numFmtId="164" fontId="0" fillId="24" borderId="1" xfId="0" applyFont="true" applyBorder="true" applyAlignment="false" applyProtection="false">
      <alignment horizontal="general" vertical="bottom" textRotation="0" wrapText="false" indent="0" shrinkToFit="false"/>
      <protection locked="true" hidden="false"/>
    </xf>
    <xf numFmtId="164" fontId="0" fillId="25" borderId="1" xfId="0" applyFont="false" applyBorder="true" applyAlignment="true" applyProtection="false">
      <alignment horizontal="center" vertical="bottom" textRotation="0" wrapText="false" indent="0" shrinkToFit="false"/>
      <protection locked="true" hidden="false"/>
    </xf>
    <xf numFmtId="164" fontId="0" fillId="24" borderId="0" xfId="0" applyFont="true" applyBorder="true" applyAlignment="true" applyProtection="false">
      <alignment horizontal="center" vertical="center" textRotation="0" wrapText="true" indent="0" shrinkToFit="false"/>
      <protection locked="true" hidden="false"/>
    </xf>
    <xf numFmtId="164" fontId="0" fillId="3" borderId="1" xfId="0" applyFont="false" applyBorder="true" applyAlignment="true" applyProtection="true">
      <alignment horizontal="center" vertical="center" textRotation="0" wrapText="false" indent="0" shrinkToFit="false"/>
      <protection locked="false" hidden="false"/>
    </xf>
    <xf numFmtId="164" fontId="0" fillId="3" borderId="1" xfId="0" applyFont="false" applyBorder="true" applyAlignment="true" applyProtection="true">
      <alignment horizontal="center" vertical="bottom" textRotation="0" wrapText="false" indent="0" shrinkToFit="false"/>
      <protection locked="false" hidden="false"/>
    </xf>
    <xf numFmtId="164" fontId="0" fillId="23" borderId="0" xfId="0" applyFont="false" applyBorder="false" applyAlignment="false" applyProtection="false">
      <alignment horizontal="general" vertical="bottom" textRotation="0" wrapText="false" indent="0" shrinkToFit="false"/>
      <protection locked="true" hidden="false"/>
    </xf>
    <xf numFmtId="164" fontId="0" fillId="23" borderId="0" xfId="0" applyFont="true" applyBorder="false" applyAlignment="true" applyProtection="false">
      <alignment horizontal="right" vertical="bottom" textRotation="0" wrapText="false" indent="0" shrinkToFit="false"/>
      <protection locked="true" hidden="false"/>
    </xf>
    <xf numFmtId="164" fontId="0" fillId="23" borderId="0" xfId="0" applyFont="true" applyBorder="true" applyAlignment="true" applyProtection="false">
      <alignment horizontal="right" vertical="center" textRotation="0" wrapText="false" indent="0" shrinkToFit="false"/>
      <protection locked="true" hidden="false"/>
    </xf>
    <xf numFmtId="166" fontId="0" fillId="23" borderId="1" xfId="0" applyFont="false" applyBorder="true" applyAlignment="false" applyProtection="false">
      <alignment horizontal="general" vertical="bottom" textRotation="0" wrapText="false" indent="0" shrinkToFit="false"/>
      <protection locked="true" hidden="false"/>
    </xf>
    <xf numFmtId="164" fontId="0" fillId="23" borderId="0" xfId="0" applyFont="false" applyBorder="false" applyAlignment="true" applyProtection="false">
      <alignment horizontal="right" vertical="center" textRotation="0" wrapText="false" indent="0" shrinkToFit="false"/>
      <protection locked="true" hidden="false"/>
    </xf>
    <xf numFmtId="164" fontId="0" fillId="23" borderId="0" xfId="0" applyFont="false" applyBorder="false" applyAlignment="true" applyProtection="false">
      <alignment horizontal="right" vertical="bottom" textRotation="0" wrapText="false" indent="0" shrinkToFit="false"/>
      <protection locked="true" hidden="false"/>
    </xf>
    <xf numFmtId="164" fontId="0" fillId="23" borderId="0" xfId="0" applyFont="false" applyBorder="true" applyAlignment="false" applyProtection="false">
      <alignment horizontal="general" vertical="bottom" textRotation="0" wrapText="false" indent="0" shrinkToFit="false"/>
      <protection locked="true" hidden="false"/>
    </xf>
    <xf numFmtId="164" fontId="0" fillId="13" borderId="0" xfId="0" applyFont="true" applyBorder="true" applyAlignment="true" applyProtection="false">
      <alignment horizontal="right" vertical="center" textRotation="0" wrapText="false" indent="0" shrinkToFit="false"/>
      <protection locked="true" hidden="false"/>
    </xf>
    <xf numFmtId="166" fontId="0" fillId="13" borderId="1" xfId="0" applyFont="false" applyBorder="true" applyAlignment="true" applyProtection="false">
      <alignment horizontal="center" vertical="bottom" textRotation="0" wrapText="false" indent="0" shrinkToFit="false"/>
      <protection locked="true" hidden="false"/>
    </xf>
    <xf numFmtId="164" fontId="0" fillId="23" borderId="0" xfId="0" applyFont="false" applyBorder="true" applyAlignment="true" applyProtection="false">
      <alignment horizontal="right" vertical="center" textRotation="0" wrapText="false" indent="0" shrinkToFit="false"/>
      <protection locked="true" hidden="false"/>
    </xf>
    <xf numFmtId="164" fontId="0" fillId="25" borderId="1" xfId="0" applyFont="false" applyBorder="true" applyAlignment="true" applyProtection="false">
      <alignment horizontal="center" vertical="center" textRotation="0" wrapText="false" indent="0" shrinkToFit="false"/>
      <protection locked="true" hidden="false"/>
    </xf>
    <xf numFmtId="164" fontId="0" fillId="23" borderId="0" xfId="0" applyFont="true" applyBorder="true" applyAlignment="true" applyProtection="false">
      <alignment horizontal="center" vertical="center" textRotation="0" wrapText="true" indent="0" shrinkToFit="false"/>
      <protection locked="true" hidden="false"/>
    </xf>
    <xf numFmtId="164" fontId="0" fillId="23" borderId="0" xfId="0" applyFont="true" applyBorder="false" applyAlignment="true" applyProtection="false">
      <alignment horizontal="right" vertical="center" textRotation="0" wrapText="false" indent="0" shrinkToFit="false"/>
      <protection locked="true" hidden="false"/>
    </xf>
    <xf numFmtId="164" fontId="8" fillId="13"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31" fillId="26" borderId="1" xfId="0" applyFont="true" applyBorder="true" applyAlignment="true" applyProtection="false">
      <alignment horizontal="center" vertical="center" textRotation="0" wrapText="false" indent="0" shrinkToFit="false"/>
      <protection locked="true" hidden="false"/>
    </xf>
    <xf numFmtId="164" fontId="31" fillId="27" borderId="1" xfId="0" applyFont="true" applyBorder="true" applyAlignment="true" applyProtection="false">
      <alignment horizontal="center" vertical="center" textRotation="0" wrapText="false" indent="0" shrinkToFit="false"/>
      <protection locked="true" hidden="false"/>
    </xf>
    <xf numFmtId="164" fontId="32" fillId="0" borderId="1" xfId="0" applyFont="true" applyBorder="true" applyAlignment="true" applyProtection="false">
      <alignment horizontal="center" vertical="center" textRotation="0" wrapText="false" indent="0" shrinkToFit="false"/>
      <protection locked="true" hidden="false"/>
    </xf>
    <xf numFmtId="164" fontId="33" fillId="0" borderId="1" xfId="0" applyFont="true" applyBorder="true" applyAlignment="true" applyProtection="false">
      <alignment horizontal="center" vertical="center" textRotation="0" wrapText="false" indent="0" shrinkToFit="false"/>
      <protection locked="true" hidden="false"/>
    </xf>
    <xf numFmtId="164" fontId="0" fillId="12" borderId="1" xfId="0" applyFont="true" applyBorder="true" applyAlignment="true" applyProtection="false">
      <alignment horizontal="center" vertical="center" textRotation="0" wrapText="true" indent="0" shrinkToFit="false"/>
      <protection locked="true" hidden="false"/>
    </xf>
    <xf numFmtId="165" fontId="8" fillId="13" borderId="1" xfId="0" applyFont="true" applyBorder="true" applyAlignment="true" applyProtection="false">
      <alignment horizontal="left" vertical="center" textRotation="0" wrapText="true" indent="0" shrinkToFit="false"/>
      <protection locked="true" hidden="false"/>
    </xf>
    <xf numFmtId="165" fontId="0" fillId="3"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false" hidden="false"/>
    </xf>
    <xf numFmtId="164" fontId="8" fillId="13" borderId="1" xfId="0" applyFont="true" applyBorder="true" applyAlignment="true" applyProtection="false">
      <alignment horizontal="general" vertical="center" textRotation="0" wrapText="true" indent="0" shrinkToFit="false"/>
      <protection locked="true" hidden="false"/>
    </xf>
    <xf numFmtId="164" fontId="0" fillId="3" borderId="1" xfId="0" applyFont="true" applyBorder="true" applyAlignment="true" applyProtection="false">
      <alignment horizontal="center" vertical="center" textRotation="0" wrapText="true" indent="0" shrinkToFit="false"/>
      <protection locked="true" hidden="false"/>
    </xf>
    <xf numFmtId="164" fontId="0" fillId="14" borderId="1" xfId="0" applyFont="tru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true" applyProtection="false">
      <alignment horizontal="general" vertical="center" textRotation="0" wrapText="false" indent="0" shrinkToFit="false"/>
      <protection locked="true" hidden="false"/>
    </xf>
    <xf numFmtId="164" fontId="8" fillId="13" borderId="1" xfId="0" applyFont="true" applyBorder="true" applyAlignment="true" applyProtection="false">
      <alignment horizontal="left" vertical="center" textRotation="0" wrapText="true" indent="0" shrinkToFit="false"/>
      <protection locked="true" hidden="false"/>
    </xf>
    <xf numFmtId="164" fontId="8" fillId="13" borderId="1" xfId="0" applyFont="true" applyBorder="true" applyAlignment="true" applyProtection="false">
      <alignment horizontal="left" vertical="center" textRotation="0" wrapText="false" indent="0" shrinkToFit="false"/>
      <protection locked="true" hidden="false"/>
    </xf>
    <xf numFmtId="165" fontId="5" fillId="13" borderId="1" xfId="0" applyFont="true" applyBorder="true" applyAlignment="true" applyProtection="false">
      <alignment horizontal="left" vertical="center" textRotation="0" wrapText="true" indent="0" shrinkToFit="false"/>
      <protection locked="true" hidden="false"/>
    </xf>
    <xf numFmtId="164" fontId="8" fillId="15" borderId="1" xfId="0" applyFont="true" applyBorder="true" applyAlignment="true" applyProtection="false">
      <alignment horizontal="center" vertical="center" textRotation="0" wrapText="true" indent="0" shrinkToFit="false"/>
      <protection locked="true" hidden="false"/>
    </xf>
    <xf numFmtId="164" fontId="0" fillId="28" borderId="1" xfId="0" applyFont="true" applyBorder="true" applyAlignment="true" applyProtection="false">
      <alignment horizontal="center" vertical="center" textRotation="0" wrapText="true" indent="0" shrinkToFit="false"/>
      <protection locked="true" hidden="false"/>
    </xf>
    <xf numFmtId="164" fontId="32" fillId="29"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8" fillId="3" borderId="1" xfId="0" applyFont="true" applyBorder="true" applyAlignment="true" applyProtection="false">
      <alignment horizontal="center" vertical="center" textRotation="0" wrapText="false" indent="0" shrinkToFit="false"/>
      <protection locked="true" hidden="false"/>
    </xf>
    <xf numFmtId="164" fontId="5" fillId="13" borderId="1" xfId="0" applyFont="true" applyBorder="true" applyAlignment="true" applyProtection="false">
      <alignment horizontal="left" vertical="center" textRotation="0" wrapText="false" indent="0" shrinkToFit="false"/>
      <protection locked="true" hidden="false"/>
    </xf>
    <xf numFmtId="164" fontId="0" fillId="13" borderId="1" xfId="0" applyFont="true" applyBorder="true" applyAlignment="true" applyProtection="false">
      <alignment horizontal="left" vertical="center" textRotation="0" wrapText="false" indent="0" shrinkToFit="false"/>
      <protection locked="true" hidden="false"/>
    </xf>
    <xf numFmtId="164" fontId="0" fillId="3" borderId="1" xfId="0" applyFont="true" applyBorder="true" applyAlignment="true" applyProtection="false">
      <alignment horizontal="center" vertical="center" textRotation="0" wrapText="false" indent="0" shrinkToFit="false"/>
      <protection locked="true" hidden="false"/>
    </xf>
    <xf numFmtId="164" fontId="5" fillId="13" borderId="1" xfId="0" applyFont="true" applyBorder="true" applyAlignment="true" applyProtection="false">
      <alignment horizontal="left" vertical="center" textRotation="0" wrapText="true" indent="0" shrinkToFit="false"/>
      <protection locked="true" hidden="false"/>
    </xf>
    <xf numFmtId="164" fontId="5" fillId="15" borderId="1" xfId="0" applyFont="true" applyBorder="true" applyAlignment="true" applyProtection="false">
      <alignment horizontal="center" vertical="center" textRotation="0" wrapText="true" indent="0" shrinkToFit="false"/>
      <protection locked="true" hidden="false"/>
    </xf>
    <xf numFmtId="164" fontId="0" fillId="16" borderId="1" xfId="0" applyFont="true" applyBorder="true" applyAlignment="true" applyProtection="false">
      <alignment horizontal="center" vertical="center" textRotation="0" wrapText="true" indent="0" shrinkToFit="false"/>
      <protection locked="true" hidden="false"/>
    </xf>
    <xf numFmtId="164" fontId="5" fillId="14" borderId="1"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32" fillId="0" borderId="0" xfId="0" applyFont="true" applyBorder="true" applyAlignment="true" applyProtection="false">
      <alignment horizontal="left" vertical="center" textRotation="0" wrapText="fals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34" fillId="0" borderId="0" xfId="0" applyFont="true" applyBorder="true" applyAlignment="true" applyProtection="false">
      <alignment horizontal="left" vertical="center" textRotation="0" wrapText="false" indent="0" shrinkToFit="false"/>
      <protection locked="true" hidden="false"/>
    </xf>
    <xf numFmtId="165" fontId="34"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31" fillId="0" borderId="0" xfId="0" applyFont="true" applyBorder="true" applyAlignment="true" applyProtection="false">
      <alignment horizontal="center" vertical="center" textRotation="0" wrapText="false" indent="0" shrinkToFit="false"/>
      <protection locked="true" hidden="false"/>
    </xf>
    <xf numFmtId="164" fontId="32" fillId="0" borderId="0"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left" vertical="top" textRotation="0" wrapText="tru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left"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FEDCC6"/>
      <rgbColor rgb="FF800080"/>
      <rgbColor rgb="FF008080"/>
      <rgbColor rgb="FFDCDCDC"/>
      <rgbColor rgb="FFFFD8CE"/>
      <rgbColor rgb="FFFF66FF"/>
      <rgbColor rgb="FF993366"/>
      <rgbColor rgb="FFFFFBCC"/>
      <rgbColor rgb="FFCCFFFF"/>
      <rgbColor rgb="FF660066"/>
      <rgbColor rgb="FFFFA07A"/>
      <rgbColor rgb="FF0066CC"/>
      <rgbColor rgb="FFCCCCFF"/>
      <rgbColor rgb="FF000080"/>
      <rgbColor rgb="FFFF00FF"/>
      <rgbColor rgb="FFFFF200"/>
      <rgbColor rgb="FF66FFFF"/>
      <rgbColor rgb="FF800080"/>
      <rgbColor rgb="FF800000"/>
      <rgbColor rgb="FF008080"/>
      <rgbColor rgb="FF0000FF"/>
      <rgbColor rgb="FF00CCFF"/>
      <rgbColor rgb="FFDEE7E5"/>
      <rgbColor rgb="FFE0EFD4"/>
      <rgbColor rgb="FFFFFF99"/>
      <rgbColor rgb="FFDEDCE6"/>
      <rgbColor rgb="FFFF99CC"/>
      <rgbColor rgb="FFCC99FF"/>
      <rgbColor rgb="FFFFCC99"/>
      <rgbColor rgb="FF3366FF"/>
      <rgbColor rgb="FF33CCCC"/>
      <rgbColor rgb="FF99FF33"/>
      <rgbColor rgb="FFFFD700"/>
      <rgbColor rgb="FFFF9900"/>
      <rgbColor rgb="FFFAA61A"/>
      <rgbColor rgb="FFF6F9D4"/>
      <rgbColor rgb="FFF7D1D5"/>
      <rgbColor rgb="FF003366"/>
      <rgbColor rgb="FFEEEEEE"/>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4.xml.rels><?xml version="1.0" encoding="UTF-8"?>
<Relationships xmlns="http://schemas.openxmlformats.org/package/2006/relationships"><Relationship Id="rId1" Type="http://schemas.openxmlformats.org/officeDocument/2006/relationships/hyperlink" Target="mailto:ramachandrahm@hotmail.com" TargetMode="External"/><Relationship Id="rId2" Type="http://schemas.openxmlformats.org/officeDocument/2006/relationships/hyperlink" Target="http://www.rammedisoft.com/ul" TargetMode="External"/><Relationship Id="rId3" Type="http://schemas.openxmlformats.org/officeDocument/2006/relationships/hyperlink" Target="http://www.rammedisoft.com/ll" TargetMode="External"/><Relationship Id="rId4" Type="http://schemas.openxmlformats.org/officeDocument/2006/relationships/hyperlink" Target="http://rammedisoft.com/downloadable/gazette.pdf" TargetMode="External"/><Relationship Id="rId5" Type="http://schemas.openxmlformats.org/officeDocument/2006/relationships/hyperlink" Target="http://rammedisoft.com/downloadable/appi_files/Disability_Evaluation_NIOH.pdf" TargetMode="External"/><Relationship Id="rId6" Type="http://schemas.openxmlformats.org/officeDocument/2006/relationships/hyperlink" Target="http://rammedisoft.com/downloadable/appi_files/DGHS_manual_composite_regional_center.pdf" TargetMode="External"/><Relationship Id="rId7" Type="http://schemas.openxmlformats.org/officeDocument/2006/relationships/hyperlink" Target="http://rammedisoft.com/html_files/appi.html"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171"/>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G14" activeCellId="0" sqref="G14"/>
    </sheetView>
  </sheetViews>
  <sheetFormatPr defaultColWidth="9.0546875" defaultRowHeight="12.8" zeroHeight="false" outlineLevelRow="0" outlineLevelCol="0"/>
  <cols>
    <col collapsed="false" customWidth="true" hidden="false" outlineLevel="0" max="1" min="1" style="0" width="15.48"/>
    <col collapsed="false" customWidth="true" hidden="false" outlineLevel="0" max="2" min="2" style="0" width="10.77"/>
    <col collapsed="false" customWidth="true" hidden="false" outlineLevel="0" max="3" min="3" style="0" width="16.79"/>
    <col collapsed="false" customWidth="true" hidden="false" outlineLevel="0" max="4" min="4" style="0" width="13.89"/>
    <col collapsed="false" customWidth="true" hidden="false" outlineLevel="0" max="5" min="5" style="0" width="5.28"/>
    <col collapsed="false" customWidth="true" hidden="false" outlineLevel="0" max="6" min="6" style="0" width="7.64"/>
    <col collapsed="false" customWidth="true" hidden="false" outlineLevel="0" max="7" min="7" style="0" width="8.65"/>
    <col collapsed="false" customWidth="true" hidden="false" outlineLevel="0" max="10" min="9" style="0" width="7.99"/>
    <col collapsed="false" customWidth="true" hidden="false" outlineLevel="0" max="11" min="11" style="0" width="7.65"/>
    <col collapsed="false" customWidth="true" hidden="false" outlineLevel="0" max="12" min="12" style="0" width="7.53"/>
  </cols>
  <sheetData>
    <row r="1" customFormat="false" ht="12.85" hidden="false" customHeight="true" outlineLevel="0" collapsed="false">
      <c r="A1" s="1"/>
      <c r="B1" s="1"/>
      <c r="C1" s="1"/>
      <c r="D1" s="1"/>
      <c r="E1" s="1"/>
      <c r="F1" s="1"/>
      <c r="G1" s="1"/>
      <c r="H1" s="1"/>
      <c r="I1" s="2" t="s">
        <v>0</v>
      </c>
      <c r="J1" s="2"/>
      <c r="K1" s="3"/>
      <c r="L1" s="3"/>
    </row>
    <row r="2" customFormat="false" ht="15" hidden="false" customHeight="true" outlineLevel="0" collapsed="false">
      <c r="A2" s="4" t="s">
        <v>1</v>
      </c>
      <c r="B2" s="4"/>
      <c r="C2" s="4"/>
      <c r="D2" s="4"/>
      <c r="E2" s="4"/>
      <c r="F2" s="4"/>
      <c r="G2" s="4"/>
      <c r="H2" s="4"/>
      <c r="I2" s="4"/>
      <c r="J2" s="4"/>
      <c r="K2" s="3"/>
      <c r="L2" s="3"/>
    </row>
    <row r="3" customFormat="false" ht="11.6" hidden="false" customHeight="true" outlineLevel="0" collapsed="false">
      <c r="A3" s="5" t="s">
        <v>2</v>
      </c>
      <c r="B3" s="6" t="s">
        <v>3</v>
      </c>
      <c r="C3" s="6"/>
      <c r="D3" s="6"/>
      <c r="E3" s="6"/>
      <c r="F3" s="6"/>
      <c r="G3" s="6"/>
      <c r="H3" s="7" t="s">
        <v>4</v>
      </c>
      <c r="I3" s="8" t="s">
        <v>5</v>
      </c>
      <c r="J3" s="8"/>
      <c r="K3" s="3"/>
      <c r="L3" s="3"/>
    </row>
    <row r="4" s="14" customFormat="true" ht="16.55" hidden="false" customHeight="true" outlineLevel="0" collapsed="false">
      <c r="A4" s="9" t="s">
        <v>6</v>
      </c>
      <c r="B4" s="10" t="s">
        <v>7</v>
      </c>
      <c r="C4" s="10"/>
      <c r="D4" s="10"/>
      <c r="E4" s="10"/>
      <c r="F4" s="9" t="s">
        <v>8</v>
      </c>
      <c r="G4" s="11" t="s">
        <v>9</v>
      </c>
      <c r="H4" s="9" t="s">
        <v>10</v>
      </c>
      <c r="I4" s="12" t="s">
        <v>11</v>
      </c>
      <c r="J4" s="12"/>
      <c r="K4" s="13"/>
      <c r="L4" s="13"/>
    </row>
    <row r="5" customFormat="false" ht="14.15" hidden="false" customHeight="true" outlineLevel="0" collapsed="false">
      <c r="A5" s="15" t="s">
        <v>12</v>
      </c>
      <c r="B5" s="16" t="n">
        <v>2018</v>
      </c>
      <c r="C5" s="17" t="str">
        <f aca="false">IF(B5 = 2001, "GAZETTE NOTIFICATION Ministry of Social Justice &amp; Empowerment, GOI, Regd No. DL33004/99 (Extraordinary) Part II, Sec. 1, June 13, 2001", "GAZETTE NOTIFICATION Ministry of Social Justice &amp; Empowerment, GOI, Regd No. DL33004/99 (Extraordinary) Part II, Sec. 3, Subsection(ii) January 5, 2018, Appendix II Form B Page 109")</f>
        <v>GAZETTE NOTIFICATION Ministry of Social Justice &amp; Empowerment, GOI, Regd No. DL33004/99 (Extraordinary) Part II, Sec. 3, Subsection(ii) January 5, 2018, Appendix II Form B Page 109</v>
      </c>
      <c r="D5" s="17"/>
      <c r="E5" s="17"/>
      <c r="F5" s="17"/>
      <c r="G5" s="17"/>
      <c r="H5" s="17"/>
      <c r="I5" s="17"/>
      <c r="J5" s="17"/>
      <c r="K5" s="3"/>
      <c r="L5" s="3"/>
    </row>
    <row r="6" customFormat="false" ht="10.9" hidden="false" customHeight="true" outlineLevel="0" collapsed="false">
      <c r="A6" s="15"/>
      <c r="B6" s="18"/>
      <c r="C6" s="17"/>
      <c r="D6" s="17"/>
      <c r="E6" s="17"/>
      <c r="F6" s="17"/>
      <c r="G6" s="17"/>
      <c r="H6" s="17"/>
      <c r="I6" s="17"/>
      <c r="J6" s="17"/>
      <c r="K6" s="3"/>
      <c r="L6" s="3"/>
    </row>
    <row r="7" customFormat="false" ht="19.6" hidden="true" customHeight="true" outlineLevel="0" collapsed="false">
      <c r="A7" s="19" t="s">
        <v>13</v>
      </c>
      <c r="B7" s="19" t="n">
        <f aca="false">IF(B5= 2001, B9,B10)</f>
        <v>35</v>
      </c>
      <c r="C7" s="19" t="s">
        <v>14</v>
      </c>
      <c r="D7" s="20" t="n">
        <f aca="false">IF(B5= 2001, C9,C10)</f>
        <v>35</v>
      </c>
      <c r="E7" s="20"/>
      <c r="F7" s="21" t="s">
        <v>15</v>
      </c>
      <c r="G7" s="21"/>
      <c r="H7" s="20" t="n">
        <f aca="false">IF(B5= 2001, D9,D10)</f>
        <v>20</v>
      </c>
      <c r="I7" s="21" t="s">
        <v>16</v>
      </c>
      <c r="J7" s="20" t="n">
        <f aca="false">B7+D7+H7</f>
        <v>90</v>
      </c>
      <c r="K7" s="3"/>
      <c r="L7" s="3"/>
    </row>
    <row r="8" customFormat="false" ht="11.6" hidden="true" customHeight="true" outlineLevel="0" collapsed="false">
      <c r="A8" s="22" t="s">
        <v>17</v>
      </c>
      <c r="B8" s="22" t="s">
        <v>18</v>
      </c>
      <c r="C8" s="22" t="s">
        <v>19</v>
      </c>
      <c r="D8" s="22" t="s">
        <v>20</v>
      </c>
      <c r="E8" s="22"/>
      <c r="F8" s="23"/>
      <c r="G8" s="15"/>
      <c r="H8" s="23"/>
      <c r="I8" s="2"/>
      <c r="J8" s="2"/>
      <c r="K8" s="3"/>
      <c r="L8" s="3"/>
    </row>
    <row r="9" customFormat="false" ht="11.6" hidden="true" customHeight="true" outlineLevel="0" collapsed="false">
      <c r="A9" s="24" t="n">
        <v>2001</v>
      </c>
      <c r="B9" s="24" t="n">
        <v>30</v>
      </c>
      <c r="C9" s="24" t="n">
        <v>30</v>
      </c>
      <c r="D9" s="24" t="n">
        <v>30</v>
      </c>
      <c r="E9" s="24"/>
      <c r="F9" s="23"/>
      <c r="G9" s="15"/>
      <c r="H9" s="23"/>
      <c r="I9" s="2"/>
      <c r="J9" s="2"/>
      <c r="K9" s="3"/>
      <c r="L9" s="3"/>
    </row>
    <row r="10" customFormat="false" ht="11.6" hidden="true" customHeight="true" outlineLevel="0" collapsed="false">
      <c r="A10" s="25" t="n">
        <v>2018</v>
      </c>
      <c r="B10" s="25" t="n">
        <v>35</v>
      </c>
      <c r="C10" s="25" t="n">
        <v>35</v>
      </c>
      <c r="D10" s="25" t="n">
        <v>20</v>
      </c>
      <c r="E10" s="25"/>
      <c r="F10" s="23"/>
      <c r="G10" s="15"/>
      <c r="H10" s="23"/>
      <c r="I10" s="2"/>
      <c r="J10" s="2"/>
      <c r="K10" s="3"/>
      <c r="L10" s="3"/>
    </row>
    <row r="11" customFormat="false" ht="15" hidden="false" customHeight="true" outlineLevel="0" collapsed="false">
      <c r="A11" s="26"/>
      <c r="B11" s="26"/>
      <c r="C11" s="27" t="s">
        <v>21</v>
      </c>
      <c r="D11" s="28" t="s">
        <v>22</v>
      </c>
      <c r="E11" s="28"/>
      <c r="F11" s="29" t="s">
        <v>23</v>
      </c>
      <c r="G11" s="29"/>
      <c r="H11" s="26"/>
      <c r="I11" s="26"/>
      <c r="J11" s="26"/>
      <c r="K11" s="3"/>
      <c r="L11" s="3"/>
    </row>
    <row r="12" customFormat="false" ht="26.9" hidden="false" customHeight="true" outlineLevel="0" collapsed="false">
      <c r="A12" s="30" t="s">
        <v>24</v>
      </c>
      <c r="B12" s="30" t="s">
        <v>25</v>
      </c>
      <c r="C12" s="30" t="s">
        <v>26</v>
      </c>
      <c r="D12" s="30" t="s">
        <v>27</v>
      </c>
      <c r="E12" s="31" t="s">
        <v>28</v>
      </c>
      <c r="F12" s="32" t="s">
        <v>29</v>
      </c>
      <c r="G12" s="33" t="s">
        <v>30</v>
      </c>
      <c r="H12" s="33" t="s">
        <v>31</v>
      </c>
      <c r="I12" s="34" t="s">
        <v>32</v>
      </c>
      <c r="J12" s="35" t="s">
        <v>33</v>
      </c>
      <c r="K12" s="3"/>
      <c r="L12" s="3"/>
    </row>
    <row r="13" customFormat="false" ht="12.75" hidden="true" customHeight="true" outlineLevel="0" collapsed="false">
      <c r="A13" s="36" t="s">
        <v>34</v>
      </c>
      <c r="B13" s="37" t="n">
        <v>0.9</v>
      </c>
      <c r="C13" s="38"/>
      <c r="D13" s="38"/>
      <c r="E13" s="39"/>
      <c r="F13" s="38"/>
      <c r="G13" s="38"/>
      <c r="H13" s="38"/>
      <c r="I13" s="38"/>
      <c r="J13" s="38"/>
    </row>
    <row r="14" customFormat="false" ht="17" hidden="false" customHeight="true" outlineLevel="0" collapsed="false">
      <c r="A14" s="40" t="s">
        <v>35</v>
      </c>
      <c r="B14" s="37" t="n">
        <v>0.9</v>
      </c>
      <c r="C14" s="41" t="s">
        <v>36</v>
      </c>
      <c r="D14" s="42" t="s">
        <v>37</v>
      </c>
      <c r="E14" s="43" t="n">
        <v>1</v>
      </c>
      <c r="F14" s="44" t="n">
        <v>125</v>
      </c>
      <c r="G14" s="45" t="n">
        <v>125</v>
      </c>
      <c r="H14" s="45" t="n">
        <v>125</v>
      </c>
      <c r="I14" s="46" t="n">
        <f aca="false">100-ROUND(((G14/F14)*100),2)</f>
        <v>0</v>
      </c>
      <c r="J14" s="47" t="n">
        <f aca="false">100-ROUND(((H14/F14)*100),2)</f>
        <v>0</v>
      </c>
    </row>
    <row r="15" customFormat="false" ht="17" hidden="false" customHeight="true" outlineLevel="0" collapsed="false">
      <c r="A15" s="40"/>
      <c r="B15" s="38"/>
      <c r="C15" s="41"/>
      <c r="D15" s="42" t="s">
        <v>38</v>
      </c>
      <c r="E15" s="43" t="n">
        <v>2</v>
      </c>
      <c r="F15" s="44" t="n">
        <v>15</v>
      </c>
      <c r="G15" s="45" t="n">
        <v>15</v>
      </c>
      <c r="H15" s="45" t="n">
        <v>15</v>
      </c>
      <c r="I15" s="46" t="n">
        <f aca="false">100-ROUND(((G15/F15)*100),2)</f>
        <v>0</v>
      </c>
      <c r="J15" s="47" t="n">
        <f aca="false">100-ROUND(((H15/F15)*100),2)</f>
        <v>0</v>
      </c>
    </row>
    <row r="16" customFormat="false" ht="17" hidden="false" customHeight="true" outlineLevel="0" collapsed="false">
      <c r="A16" s="38"/>
      <c r="B16" s="38"/>
      <c r="C16" s="41"/>
      <c r="D16" s="42" t="s">
        <v>39</v>
      </c>
      <c r="E16" s="43" t="n">
        <v>3</v>
      </c>
      <c r="F16" s="44" t="n">
        <v>45</v>
      </c>
      <c r="G16" s="45" t="n">
        <v>45</v>
      </c>
      <c r="H16" s="45" t="n">
        <v>45</v>
      </c>
      <c r="I16" s="46" t="n">
        <f aca="false">100-ROUND(((G16/F16)*100),2)</f>
        <v>0</v>
      </c>
      <c r="J16" s="47" t="n">
        <f aca="false">100-ROUND(((H16/F16)*100),2)</f>
        <v>0</v>
      </c>
    </row>
    <row r="17" customFormat="false" ht="17" hidden="false" customHeight="true" outlineLevel="0" collapsed="false">
      <c r="A17" s="38"/>
      <c r="B17" s="38"/>
      <c r="C17" s="41"/>
      <c r="D17" s="42" t="s">
        <v>40</v>
      </c>
      <c r="E17" s="43" t="n">
        <v>4</v>
      </c>
      <c r="F17" s="44" t="n">
        <v>30</v>
      </c>
      <c r="G17" s="45" t="n">
        <v>30</v>
      </c>
      <c r="H17" s="45" t="n">
        <v>30</v>
      </c>
      <c r="I17" s="46" t="n">
        <f aca="false">100-ROUND(((G17/F17)*100),2)</f>
        <v>0</v>
      </c>
      <c r="J17" s="47" t="n">
        <f aca="false">100-ROUND(((H17/F17)*100),2)</f>
        <v>0</v>
      </c>
    </row>
    <row r="18" customFormat="false" ht="17" hidden="false" customHeight="true" outlineLevel="0" collapsed="false">
      <c r="A18" s="38"/>
      <c r="B18" s="38"/>
      <c r="C18" s="41"/>
      <c r="D18" s="48" t="s">
        <v>41</v>
      </c>
      <c r="E18" s="43" t="n">
        <v>5</v>
      </c>
      <c r="F18" s="44" t="n">
        <v>45</v>
      </c>
      <c r="G18" s="45" t="n">
        <v>45</v>
      </c>
      <c r="H18" s="45" t="n">
        <v>45</v>
      </c>
      <c r="I18" s="46" t="n">
        <f aca="false">100-ROUND(((G18/F18)*100),2)</f>
        <v>0</v>
      </c>
      <c r="J18" s="47" t="n">
        <f aca="false">100-ROUND(((H18/F18)*100),2)</f>
        <v>0</v>
      </c>
    </row>
    <row r="19" customFormat="false" ht="17" hidden="false" customHeight="true" outlineLevel="0" collapsed="false">
      <c r="A19" s="38"/>
      <c r="B19" s="38"/>
      <c r="C19" s="41"/>
      <c r="D19" s="48" t="s">
        <v>42</v>
      </c>
      <c r="E19" s="43" t="n">
        <v>6</v>
      </c>
      <c r="F19" s="44" t="n">
        <v>40</v>
      </c>
      <c r="G19" s="45" t="n">
        <v>40</v>
      </c>
      <c r="H19" s="45" t="n">
        <v>40</v>
      </c>
      <c r="I19" s="46" t="n">
        <f aca="false">100-ROUND(((G19/F19)*100),2)</f>
        <v>0</v>
      </c>
      <c r="J19" s="47" t="n">
        <f aca="false">100-ROUND(((H19/F19)*100),2)</f>
        <v>0</v>
      </c>
    </row>
    <row r="20" customFormat="false" ht="12.8" hidden="false" customHeight="false" outlineLevel="0" collapsed="false">
      <c r="A20" s="38"/>
      <c r="B20" s="49"/>
      <c r="C20" s="50" t="s">
        <v>43</v>
      </c>
      <c r="D20" s="50"/>
      <c r="E20" s="50"/>
      <c r="F20" s="50"/>
      <c r="G20" s="50"/>
      <c r="H20" s="50"/>
      <c r="I20" s="51" t="n">
        <f aca="false">ROUND(SUM(I14:I19)/6,2)</f>
        <v>0</v>
      </c>
      <c r="J20" s="52" t="n">
        <f aca="false">ROUND(SUM(J14:J19)/6,2)</f>
        <v>0</v>
      </c>
    </row>
    <row r="21" customFormat="false" ht="12.8" hidden="false" customHeight="false" outlineLevel="0" collapsed="false">
      <c r="A21" s="38"/>
      <c r="B21" s="49"/>
      <c r="C21" s="53" t="s">
        <v>44</v>
      </c>
      <c r="D21" s="53"/>
      <c r="E21" s="53"/>
      <c r="F21" s="53"/>
      <c r="G21" s="53"/>
      <c r="H21" s="53"/>
      <c r="I21" s="54" t="str">
        <f aca="false">IF(I20&lt;1,"NA",IF(I20&lt;33.33,"Mild",IF(I20&lt;66.66,"Moderate","Severe")))</f>
        <v>NA</v>
      </c>
      <c r="J21" s="55" t="str">
        <f aca="false">IF(J20&lt;1,"NA",IF(J20&lt;33.33,"Mild",IF(J20&lt;66.66,"Moderate","Severe")))</f>
        <v>NA</v>
      </c>
    </row>
    <row r="22" customFormat="false" ht="12.8" hidden="false" customHeight="false" outlineLevel="0" collapsed="false">
      <c r="A22" s="38"/>
      <c r="B22" s="49"/>
      <c r="C22" s="50" t="str">
        <f aca="false">"MLH = "&amp;TEXT(B7,"#")&amp;"% Weightage for Hip Joint Involvement"</f>
        <v>MLH = 35% Weightage for Hip Joint Involvement</v>
      </c>
      <c r="D22" s="50"/>
      <c r="E22" s="50"/>
      <c r="F22" s="50"/>
      <c r="G22" s="50"/>
      <c r="H22" s="50"/>
      <c r="I22" s="56" t="n">
        <f aca="false">ROUND(I20* B7 /100,2)</f>
        <v>0</v>
      </c>
      <c r="J22" s="57" t="n">
        <f aca="false">ROUND(J20* B7 /100,2)</f>
        <v>0</v>
      </c>
    </row>
    <row r="23" customFormat="false" ht="17" hidden="false" customHeight="true" outlineLevel="0" collapsed="false">
      <c r="A23" s="38"/>
      <c r="B23" s="38"/>
      <c r="C23" s="58" t="s">
        <v>45</v>
      </c>
      <c r="D23" s="42" t="s">
        <v>37</v>
      </c>
      <c r="E23" s="43" t="n">
        <v>7</v>
      </c>
      <c r="F23" s="44" t="n">
        <v>135</v>
      </c>
      <c r="G23" s="45" t="n">
        <v>135</v>
      </c>
      <c r="H23" s="45" t="n">
        <v>135</v>
      </c>
      <c r="I23" s="59" t="n">
        <f aca="false">100-ROUND(((G23/F23)*100),2)</f>
        <v>0</v>
      </c>
      <c r="J23" s="60" t="n">
        <f aca="false">100-ROUND(((H23/F23)*100),2)</f>
        <v>0</v>
      </c>
    </row>
    <row r="24" customFormat="false" ht="17" hidden="false" customHeight="true" outlineLevel="0" collapsed="false">
      <c r="A24" s="38"/>
      <c r="B24" s="38"/>
      <c r="C24" s="61"/>
      <c r="D24" s="48" t="s">
        <v>46</v>
      </c>
      <c r="E24" s="43" t="n">
        <v>8</v>
      </c>
      <c r="F24" s="44" t="n">
        <v>10</v>
      </c>
      <c r="G24" s="45" t="n">
        <v>10</v>
      </c>
      <c r="H24" s="45" t="n">
        <v>10</v>
      </c>
      <c r="I24" s="59" t="n">
        <f aca="false">100-ROUND(((G24/F24)*100),2)</f>
        <v>0</v>
      </c>
      <c r="J24" s="60" t="n">
        <f aca="false">100-ROUND(((H24/F24)*100),2)</f>
        <v>0</v>
      </c>
    </row>
    <row r="25" customFormat="false" ht="12.8" hidden="false" customHeight="false" outlineLevel="0" collapsed="false">
      <c r="A25" s="38"/>
      <c r="B25" s="49"/>
      <c r="C25" s="62" t="s">
        <v>47</v>
      </c>
      <c r="D25" s="62"/>
      <c r="E25" s="62"/>
      <c r="F25" s="62"/>
      <c r="G25" s="62"/>
      <c r="H25" s="62"/>
      <c r="I25" s="51" t="n">
        <f aca="false">ROUND(SUM(I23:I24)/2,2)</f>
        <v>0</v>
      </c>
      <c r="J25" s="52" t="n">
        <f aca="false">ROUND(SUM(J23:J24)/2,2)</f>
        <v>0</v>
      </c>
    </row>
    <row r="26" customFormat="false" ht="12.8" hidden="false" customHeight="false" outlineLevel="0" collapsed="false">
      <c r="A26" s="38"/>
      <c r="B26" s="49"/>
      <c r="C26" s="62"/>
      <c r="D26" s="63" t="s">
        <v>44</v>
      </c>
      <c r="E26" s="63"/>
      <c r="F26" s="63"/>
      <c r="G26" s="63"/>
      <c r="H26" s="63"/>
      <c r="I26" s="54" t="str">
        <f aca="false">IF(I23&lt;1,"NA",IF(I23&lt;33.33,"Mild",IF(I23&lt;66.66,"Moderate","Severe")))</f>
        <v>NA</v>
      </c>
      <c r="J26" s="55" t="str">
        <f aca="false">IF(J23&lt;1,"NA",IF(J23&lt;33.33,"Mild",IF(J23&lt;66.66,"Moderate","Severe")))</f>
        <v>NA</v>
      </c>
    </row>
    <row r="27" customFormat="false" ht="12.8" hidden="false" customHeight="false" outlineLevel="0" collapsed="false">
      <c r="A27" s="38"/>
      <c r="B27" s="49"/>
      <c r="C27" s="64" t="str">
        <f aca="false">"MLK = "&amp;TEXT(D7,"#")&amp;"% Weightage for Knee Joint Involvement"</f>
        <v>MLK = 35% Weightage for Knee Joint Involvement</v>
      </c>
      <c r="D27" s="64"/>
      <c r="E27" s="64"/>
      <c r="F27" s="64"/>
      <c r="G27" s="64"/>
      <c r="H27" s="64"/>
      <c r="I27" s="56" t="n">
        <f aca="false">ROUND(I25*D7 / 100,2)</f>
        <v>0</v>
      </c>
      <c r="J27" s="65" t="n">
        <f aca="false">ROUND(J25*D7 / 100,2)</f>
        <v>0</v>
      </c>
    </row>
    <row r="28" customFormat="false" ht="17" hidden="false" customHeight="true" outlineLevel="0" collapsed="false">
      <c r="A28" s="38"/>
      <c r="B28" s="38"/>
      <c r="C28" s="66" t="s">
        <v>48</v>
      </c>
      <c r="D28" s="42" t="s">
        <v>49</v>
      </c>
      <c r="E28" s="43" t="n">
        <v>9</v>
      </c>
      <c r="F28" s="44" t="n">
        <v>20</v>
      </c>
      <c r="G28" s="45" t="n">
        <v>20</v>
      </c>
      <c r="H28" s="45" t="n">
        <v>20</v>
      </c>
      <c r="I28" s="59" t="n">
        <f aca="false">100-ROUND(((G28/F28)*100),2)</f>
        <v>0</v>
      </c>
      <c r="J28" s="60" t="n">
        <f aca="false">100-ROUND(((H28/F28)*100),2)</f>
        <v>0</v>
      </c>
    </row>
    <row r="29" customFormat="false" ht="17" hidden="false" customHeight="true" outlineLevel="0" collapsed="false">
      <c r="A29" s="38"/>
      <c r="B29" s="38"/>
      <c r="C29" s="66"/>
      <c r="D29" s="42" t="s">
        <v>50</v>
      </c>
      <c r="E29" s="43" t="n">
        <v>10</v>
      </c>
      <c r="F29" s="44" t="n">
        <v>50</v>
      </c>
      <c r="G29" s="45" t="n">
        <v>50</v>
      </c>
      <c r="H29" s="45" t="n">
        <v>50</v>
      </c>
      <c r="I29" s="59" t="n">
        <f aca="false">100-ROUND(((G29/F29)*100),2)</f>
        <v>0</v>
      </c>
      <c r="J29" s="60" t="n">
        <f aca="false">100-ROUND(((H29/F29)*100),2)</f>
        <v>0</v>
      </c>
    </row>
    <row r="30" customFormat="false" ht="17" hidden="false" customHeight="true" outlineLevel="0" collapsed="false">
      <c r="A30" s="38"/>
      <c r="B30" s="38"/>
      <c r="C30" s="66"/>
      <c r="D30" s="42" t="s">
        <v>51</v>
      </c>
      <c r="E30" s="43" t="n">
        <v>11</v>
      </c>
      <c r="F30" s="44" t="n">
        <v>35</v>
      </c>
      <c r="G30" s="45" t="n">
        <v>35</v>
      </c>
      <c r="H30" s="45" t="n">
        <v>35</v>
      </c>
      <c r="I30" s="59" t="n">
        <f aca="false">100-ROUND(((G30/F30)*100),2)</f>
        <v>0</v>
      </c>
      <c r="J30" s="60" t="n">
        <f aca="false">100-ROUND(((H30/F30)*100),2)</f>
        <v>0</v>
      </c>
    </row>
    <row r="31" customFormat="false" ht="17" hidden="false" customHeight="true" outlineLevel="0" collapsed="false">
      <c r="A31" s="38"/>
      <c r="B31" s="38"/>
      <c r="C31" s="66"/>
      <c r="D31" s="42" t="s">
        <v>52</v>
      </c>
      <c r="E31" s="43" t="n">
        <v>12</v>
      </c>
      <c r="F31" s="44" t="n">
        <v>25</v>
      </c>
      <c r="G31" s="45" t="n">
        <v>25</v>
      </c>
      <c r="H31" s="45" t="n">
        <v>25</v>
      </c>
      <c r="I31" s="59" t="n">
        <f aca="false">100-ROUND(((G31/F31)*100),2)</f>
        <v>0</v>
      </c>
      <c r="J31" s="60" t="n">
        <f aca="false">100-ROUND(((H31/F31)*100),2)</f>
        <v>0</v>
      </c>
    </row>
    <row r="32" customFormat="false" ht="17" hidden="false" customHeight="true" outlineLevel="0" collapsed="false">
      <c r="A32" s="38"/>
      <c r="B32" s="38"/>
      <c r="C32" s="66"/>
      <c r="D32" s="42" t="s">
        <v>39</v>
      </c>
      <c r="E32" s="43" t="n">
        <v>13</v>
      </c>
      <c r="F32" s="44" t="n">
        <v>10</v>
      </c>
      <c r="G32" s="45" t="n">
        <v>10</v>
      </c>
      <c r="H32" s="45" t="n">
        <v>10</v>
      </c>
      <c r="I32" s="59" t="n">
        <f aca="false">100-ROUND(((G32/F32)*100),2)</f>
        <v>0</v>
      </c>
      <c r="J32" s="60" t="n">
        <f aca="false">100-ROUND(((H32/F32)*100),2)</f>
        <v>0</v>
      </c>
    </row>
    <row r="33" customFormat="false" ht="17" hidden="false" customHeight="true" outlineLevel="0" collapsed="false">
      <c r="A33" s="38"/>
      <c r="B33" s="38"/>
      <c r="C33" s="66"/>
      <c r="D33" s="42" t="s">
        <v>40</v>
      </c>
      <c r="E33" s="43" t="n">
        <v>14</v>
      </c>
      <c r="F33" s="44" t="n">
        <v>20</v>
      </c>
      <c r="G33" s="45" t="n">
        <v>20</v>
      </c>
      <c r="H33" s="45" t="n">
        <v>20</v>
      </c>
      <c r="I33" s="59" t="n">
        <f aca="false">100-ROUND(((G33/F33)*100),2)</f>
        <v>0</v>
      </c>
      <c r="J33" s="60" t="n">
        <f aca="false">100-ROUND(((H33/F33)*100),2)</f>
        <v>0</v>
      </c>
    </row>
    <row r="34" customFormat="false" ht="17" hidden="false" customHeight="true" outlineLevel="0" collapsed="false">
      <c r="A34" s="38"/>
      <c r="B34" s="38"/>
      <c r="C34" s="66"/>
      <c r="D34" s="67" t="s">
        <v>53</v>
      </c>
      <c r="E34" s="43" t="n">
        <v>15</v>
      </c>
      <c r="F34" s="44" t="n">
        <v>100</v>
      </c>
      <c r="G34" s="68" t="n">
        <f aca="false">Toes!F36</f>
        <v>100</v>
      </c>
      <c r="H34" s="68" t="n">
        <f aca="false">Toes!G36</f>
        <v>100</v>
      </c>
      <c r="I34" s="59" t="n">
        <f aca="false">100-ROUND(((G34/F34)*100),2)</f>
        <v>0</v>
      </c>
      <c r="J34" s="60" t="n">
        <f aca="false">100-ROUND(((H34/F34)*100),2)</f>
        <v>0</v>
      </c>
    </row>
    <row r="35" customFormat="false" ht="12.8" hidden="false" customHeight="false" outlineLevel="0" collapsed="false">
      <c r="A35" s="38"/>
      <c r="B35" s="49"/>
      <c r="C35" s="69" t="s">
        <v>54</v>
      </c>
      <c r="D35" s="69"/>
      <c r="E35" s="69"/>
      <c r="F35" s="69"/>
      <c r="G35" s="69"/>
      <c r="H35" s="69"/>
      <c r="I35" s="51" t="n">
        <f aca="false">ROUND(SUM(I28:I34)/7,2)</f>
        <v>0</v>
      </c>
      <c r="J35" s="52" t="n">
        <f aca="false">ROUND(SUM(J28:J34)/7,2)</f>
        <v>0</v>
      </c>
    </row>
    <row r="36" customFormat="false" ht="12.8" hidden="false" customHeight="false" outlineLevel="0" collapsed="false">
      <c r="A36" s="38"/>
      <c r="B36" s="49"/>
      <c r="C36" s="69"/>
      <c r="D36" s="70" t="s">
        <v>44</v>
      </c>
      <c r="E36" s="70"/>
      <c r="F36" s="70"/>
      <c r="G36" s="70"/>
      <c r="H36" s="70"/>
      <c r="I36" s="71" t="str">
        <f aca="false">IF(I35&lt;1,"NA",IF(I35&lt;33.33,"Mild",IF(I35&lt;66.66,"Moderate","Severe")))</f>
        <v>NA</v>
      </c>
      <c r="J36" s="57" t="str">
        <f aca="false">IF(J35&lt;1,"NA",IF(J35&lt;33.33,"Mild",IF(J35&lt;66.66,"Moderate","Severe")))</f>
        <v>NA</v>
      </c>
    </row>
    <row r="37" customFormat="false" ht="12.8" hidden="false" customHeight="false" outlineLevel="0" collapsed="false">
      <c r="A37" s="38"/>
      <c r="B37" s="49"/>
      <c r="C37" s="72" t="str">
        <f aca="false">"MLF = "&amp;TEXT(H7,"#")&amp;"% Weightage for Foot Involvement"</f>
        <v>MLF = 20% Weightage for Foot Involvement</v>
      </c>
      <c r="D37" s="72"/>
      <c r="E37" s="72"/>
      <c r="F37" s="72"/>
      <c r="G37" s="72"/>
      <c r="H37" s="72"/>
      <c r="I37" s="56" t="n">
        <f aca="false">ROUND(I35* H7 / 100 ,2)</f>
        <v>0</v>
      </c>
      <c r="J37" s="65" t="n">
        <f aca="false">ROUND(J35* H7 /100 ,2)</f>
        <v>0</v>
      </c>
    </row>
    <row r="38" customFormat="false" ht="12.8" hidden="true" customHeight="false" outlineLevel="0" collapsed="false">
      <c r="A38" s="73" t="s">
        <v>55</v>
      </c>
      <c r="B38" s="73"/>
      <c r="C38" s="73"/>
      <c r="D38" s="73"/>
      <c r="E38" s="73"/>
      <c r="F38" s="73"/>
      <c r="G38" s="73"/>
      <c r="H38" s="73"/>
      <c r="I38" s="74" t="n">
        <f aca="false">ROUND(((I22+I27+I37)),2)</f>
        <v>0</v>
      </c>
      <c r="J38" s="52" t="n">
        <f aca="false">ROUND(((J22+J27+J37)),2)</f>
        <v>0</v>
      </c>
    </row>
    <row r="39" customFormat="false" ht="14.25" hidden="false" customHeight="true" outlineLevel="0" collapsed="false">
      <c r="A39" s="73" t="s">
        <v>56</v>
      </c>
      <c r="B39" s="73"/>
      <c r="C39" s="73"/>
      <c r="D39" s="73"/>
      <c r="E39" s="73"/>
      <c r="F39" s="73"/>
      <c r="G39" s="73"/>
      <c r="H39" s="73"/>
      <c r="I39" s="75" t="n">
        <f aca="false">ROUND((I38),2)</f>
        <v>0</v>
      </c>
      <c r="J39" s="76" t="n">
        <f aca="false">ROUND((J38),2)</f>
        <v>0</v>
      </c>
    </row>
    <row r="40" customFormat="false" ht="14.25" hidden="false" customHeight="true" outlineLevel="0" collapsed="false">
      <c r="A40" s="77" t="s">
        <v>57</v>
      </c>
      <c r="B40" s="77"/>
      <c r="C40" s="77"/>
      <c r="D40" s="77"/>
      <c r="E40" s="77"/>
      <c r="F40" s="77"/>
      <c r="G40" s="77"/>
      <c r="H40" s="77"/>
      <c r="I40" s="77"/>
      <c r="J40" s="77"/>
    </row>
    <row r="41" customFormat="false" ht="14.25" hidden="false" customHeight="true" outlineLevel="0" collapsed="false">
      <c r="A41" s="78"/>
      <c r="B41" s="79"/>
      <c r="C41" s="80"/>
      <c r="D41" s="79"/>
      <c r="E41" s="79"/>
      <c r="F41" s="79"/>
      <c r="G41" s="79"/>
      <c r="H41" s="79"/>
      <c r="I41" s="81"/>
      <c r="J41" s="81"/>
    </row>
    <row r="42" customFormat="false" ht="28.35" hidden="false" customHeight="true" outlineLevel="0" collapsed="false">
      <c r="A42" s="30" t="s">
        <v>24</v>
      </c>
      <c r="B42" s="30" t="s">
        <v>25</v>
      </c>
      <c r="C42" s="30" t="s">
        <v>26</v>
      </c>
      <c r="D42" s="30" t="s">
        <v>27</v>
      </c>
      <c r="E42" s="31" t="s">
        <v>28</v>
      </c>
      <c r="F42" s="32" t="s">
        <v>58</v>
      </c>
      <c r="G42" s="82" t="s">
        <v>30</v>
      </c>
      <c r="H42" s="83" t="s">
        <v>31</v>
      </c>
      <c r="I42" s="34" t="s">
        <v>32</v>
      </c>
      <c r="J42" s="35" t="s">
        <v>33</v>
      </c>
      <c r="K42" s="3"/>
      <c r="L42" s="3"/>
    </row>
    <row r="43" customFormat="false" ht="12.8" hidden="true" customHeight="false" outlineLevel="0" collapsed="false">
      <c r="A43" s="84" t="s">
        <v>59</v>
      </c>
      <c r="B43" s="37" t="n">
        <v>0.9</v>
      </c>
      <c r="C43" s="38"/>
      <c r="D43" s="38"/>
      <c r="E43" s="39"/>
      <c r="F43" s="38"/>
      <c r="G43" s="38"/>
      <c r="H43" s="38"/>
      <c r="I43" s="85"/>
      <c r="J43" s="85"/>
    </row>
    <row r="44" customFormat="false" ht="12.8" hidden="false" customHeight="true" outlineLevel="0" collapsed="false">
      <c r="A44" s="84" t="s">
        <v>59</v>
      </c>
      <c r="B44" s="37" t="n">
        <v>0.9</v>
      </c>
      <c r="C44" s="86" t="s">
        <v>60</v>
      </c>
      <c r="D44" s="87" t="s">
        <v>37</v>
      </c>
      <c r="E44" s="43" t="n">
        <v>16</v>
      </c>
      <c r="F44" s="88" t="n">
        <v>5</v>
      </c>
      <c r="G44" s="89" t="n">
        <v>5</v>
      </c>
      <c r="H44" s="89" t="n">
        <v>5</v>
      </c>
      <c r="I44" s="90" t="n">
        <f aca="false">100-ROUND(((G44/F44)*100),2)</f>
        <v>0</v>
      </c>
      <c r="J44" s="91" t="n">
        <f aca="false">100-ROUND(((H44/F44)*100),2)</f>
        <v>0</v>
      </c>
    </row>
    <row r="45" customFormat="false" ht="12.8" hidden="false" customHeight="false" outlineLevel="0" collapsed="false">
      <c r="A45" s="84" t="s">
        <v>61</v>
      </c>
      <c r="B45" s="38"/>
      <c r="C45" s="86"/>
      <c r="D45" s="87" t="s">
        <v>38</v>
      </c>
      <c r="E45" s="43" t="n">
        <v>17</v>
      </c>
      <c r="F45" s="88" t="n">
        <v>5</v>
      </c>
      <c r="G45" s="89" t="n">
        <v>5</v>
      </c>
      <c r="H45" s="89" t="n">
        <v>5</v>
      </c>
      <c r="I45" s="90" t="n">
        <f aca="false">100-ROUND(((G45/F45)*100),2)</f>
        <v>0</v>
      </c>
      <c r="J45" s="91" t="n">
        <f aca="false">100-ROUND(((H45/F45)*100),2)</f>
        <v>0</v>
      </c>
    </row>
    <row r="46" customFormat="false" ht="12.8" hidden="false" customHeight="false" outlineLevel="0" collapsed="false">
      <c r="A46" s="38"/>
      <c r="B46" s="38"/>
      <c r="C46" s="86"/>
      <c r="D46" s="87" t="s">
        <v>39</v>
      </c>
      <c r="E46" s="43" t="n">
        <v>18</v>
      </c>
      <c r="F46" s="88" t="n">
        <v>5</v>
      </c>
      <c r="G46" s="89" t="n">
        <v>5</v>
      </c>
      <c r="H46" s="89" t="n">
        <v>5</v>
      </c>
      <c r="I46" s="90" t="n">
        <f aca="false">100-ROUND(((G46/F46)*100),2)</f>
        <v>0</v>
      </c>
      <c r="J46" s="91" t="n">
        <f aca="false">100-ROUND(((H46/F46)*100),2)</f>
        <v>0</v>
      </c>
    </row>
    <row r="47" customFormat="false" ht="12.8" hidden="false" customHeight="false" outlineLevel="0" collapsed="false">
      <c r="A47" s="38"/>
      <c r="B47" s="38"/>
      <c r="C47" s="86"/>
      <c r="D47" s="87" t="s">
        <v>40</v>
      </c>
      <c r="E47" s="43" t="n">
        <v>19</v>
      </c>
      <c r="F47" s="88" t="n">
        <v>5</v>
      </c>
      <c r="G47" s="89" t="n">
        <v>5</v>
      </c>
      <c r="H47" s="89" t="n">
        <v>5</v>
      </c>
      <c r="I47" s="90" t="n">
        <f aca="false">100-ROUND(((G47/F47)*100),2)</f>
        <v>0</v>
      </c>
      <c r="J47" s="91" t="n">
        <f aca="false">100-ROUND(((H47/F47)*100),2)</f>
        <v>0</v>
      </c>
    </row>
    <row r="48" customFormat="false" ht="12.8" hidden="false" customHeight="false" outlineLevel="0" collapsed="false">
      <c r="A48" s="38"/>
      <c r="B48" s="38"/>
      <c r="C48" s="86"/>
      <c r="D48" s="67" t="s">
        <v>41</v>
      </c>
      <c r="E48" s="43" t="n">
        <v>20</v>
      </c>
      <c r="F48" s="88" t="n">
        <v>5</v>
      </c>
      <c r="G48" s="89" t="n">
        <v>5</v>
      </c>
      <c r="H48" s="89" t="n">
        <v>5</v>
      </c>
      <c r="I48" s="90" t="n">
        <f aca="false">100-ROUND(((G48/F48)*100),2)</f>
        <v>0</v>
      </c>
      <c r="J48" s="91" t="n">
        <f aca="false">100-ROUND(((H48/F48)*100),2)</f>
        <v>0</v>
      </c>
    </row>
    <row r="49" customFormat="false" ht="12.8" hidden="false" customHeight="false" outlineLevel="0" collapsed="false">
      <c r="A49" s="38"/>
      <c r="B49" s="38"/>
      <c r="C49" s="86"/>
      <c r="D49" s="67" t="s">
        <v>62</v>
      </c>
      <c r="E49" s="43" t="n">
        <v>21</v>
      </c>
      <c r="F49" s="88" t="n">
        <v>5</v>
      </c>
      <c r="G49" s="89" t="n">
        <v>5</v>
      </c>
      <c r="H49" s="89" t="n">
        <v>5</v>
      </c>
      <c r="I49" s="90" t="n">
        <f aca="false">100-ROUND(((G49/F49)*100),2)</f>
        <v>0</v>
      </c>
      <c r="J49" s="91" t="n">
        <f aca="false">100-ROUND(((H49/F49)*100),2)</f>
        <v>0</v>
      </c>
    </row>
    <row r="50" customFormat="false" ht="12.8" hidden="false" customHeight="false" outlineLevel="0" collapsed="false">
      <c r="A50" s="38"/>
      <c r="B50" s="92"/>
      <c r="C50" s="50" t="s">
        <v>63</v>
      </c>
      <c r="D50" s="50"/>
      <c r="E50" s="50"/>
      <c r="F50" s="50"/>
      <c r="G50" s="50"/>
      <c r="H50" s="50"/>
      <c r="I50" s="51" t="n">
        <f aca="false">ROUND(((I44+I45+I46+I47+I48+I49)/6),2)</f>
        <v>0</v>
      </c>
      <c r="J50" s="52" t="n">
        <f aca="false">ROUND(((J44+J45+J46+J47+J48+J49)/6),2)</f>
        <v>0</v>
      </c>
    </row>
    <row r="51" customFormat="false" ht="12.8" hidden="false" customHeight="false" outlineLevel="0" collapsed="false">
      <c r="A51" s="38"/>
      <c r="B51" s="92"/>
      <c r="C51" s="93" t="str">
        <f aca="false">"SLH = "&amp;TEXT(B7,"#")&amp;"% Weightage for Loss of Strenght of Hip Muscles"</f>
        <v>SLH = 35% Weightage for Loss of Strenght of Hip Muscles</v>
      </c>
      <c r="D51" s="93"/>
      <c r="E51" s="93"/>
      <c r="F51" s="93"/>
      <c r="G51" s="93"/>
      <c r="H51" s="93"/>
      <c r="I51" s="51" t="n">
        <f aca="false">ROUND((I50 * B7 /100), 2)</f>
        <v>0</v>
      </c>
      <c r="J51" s="52" t="n">
        <f aca="false">ROUND((J50 * B7 / 100), 2)</f>
        <v>0</v>
      </c>
    </row>
    <row r="52" customFormat="false" ht="12.8" hidden="false" customHeight="true" outlineLevel="0" collapsed="false">
      <c r="A52" s="38"/>
      <c r="B52" s="38"/>
      <c r="C52" s="94" t="s">
        <v>64</v>
      </c>
      <c r="D52" s="95" t="s">
        <v>37</v>
      </c>
      <c r="E52" s="43" t="n">
        <v>22</v>
      </c>
      <c r="F52" s="88" t="n">
        <v>5</v>
      </c>
      <c r="G52" s="89" t="n">
        <v>5</v>
      </c>
      <c r="H52" s="89" t="n">
        <v>5</v>
      </c>
      <c r="I52" s="90" t="n">
        <f aca="false">100-ROUND(((G52/F52)*100),2)</f>
        <v>0</v>
      </c>
      <c r="J52" s="91" t="n">
        <f aca="false">100-ROUND(((H52/F52)*100),2)</f>
        <v>0</v>
      </c>
    </row>
    <row r="53" customFormat="false" ht="12.8" hidden="false" customHeight="false" outlineLevel="0" collapsed="false">
      <c r="A53" s="38"/>
      <c r="B53" s="38"/>
      <c r="C53" s="94"/>
      <c r="D53" s="95" t="s">
        <v>38</v>
      </c>
      <c r="E53" s="43" t="n">
        <v>23</v>
      </c>
      <c r="F53" s="88" t="n">
        <v>5</v>
      </c>
      <c r="G53" s="89" t="n">
        <v>5</v>
      </c>
      <c r="H53" s="89" t="n">
        <v>5</v>
      </c>
      <c r="I53" s="90" t="n">
        <f aca="false">100-ROUND(((G53/F53)*100),2)</f>
        <v>0</v>
      </c>
      <c r="J53" s="91" t="n">
        <f aca="false">100-ROUND(((H53/F53)*100),2)</f>
        <v>0</v>
      </c>
    </row>
    <row r="54" customFormat="false" ht="12.8" hidden="false" customHeight="false" outlineLevel="0" collapsed="false">
      <c r="A54" s="38"/>
      <c r="B54" s="96"/>
      <c r="C54" s="62" t="s">
        <v>65</v>
      </c>
      <c r="D54" s="62"/>
      <c r="E54" s="62"/>
      <c r="F54" s="62"/>
      <c r="G54" s="62"/>
      <c r="H54" s="62"/>
      <c r="I54" s="51" t="n">
        <f aca="false">ROUND(((I52+I53)/2),2)</f>
        <v>0</v>
      </c>
      <c r="J54" s="52" t="n">
        <f aca="false">ROUND(((J52+J53)/2),2)</f>
        <v>0</v>
      </c>
    </row>
    <row r="55" customFormat="false" ht="12.8" hidden="false" customHeight="false" outlineLevel="0" collapsed="false">
      <c r="A55" s="38"/>
      <c r="B55" s="96"/>
      <c r="C55" s="64" t="str">
        <f aca="false">"SLK = "&amp;TEXT(D7,"#")&amp;"% Weightage for Loss of Strenght of Knee Muscles"</f>
        <v>SLK = 35% Weightage for Loss of Strenght of Knee Muscles</v>
      </c>
      <c r="D55" s="64"/>
      <c r="E55" s="64"/>
      <c r="F55" s="64"/>
      <c r="G55" s="64"/>
      <c r="H55" s="64"/>
      <c r="I55" s="51" t="n">
        <f aca="false">ROUND((I54 * D7 / 100), 2)</f>
        <v>0</v>
      </c>
      <c r="J55" s="52" t="n">
        <f aca="false">ROUND((J54 * D7 / 100), 2)</f>
        <v>0</v>
      </c>
    </row>
    <row r="56" customFormat="false" ht="12.75" hidden="false" customHeight="true" outlineLevel="0" collapsed="false">
      <c r="A56" s="38"/>
      <c r="B56" s="38"/>
      <c r="C56" s="66" t="s">
        <v>66</v>
      </c>
      <c r="D56" s="67" t="s">
        <v>49</v>
      </c>
      <c r="E56" s="43" t="n">
        <v>24</v>
      </c>
      <c r="F56" s="97" t="n">
        <v>5</v>
      </c>
      <c r="G56" s="98" t="n">
        <v>5</v>
      </c>
      <c r="H56" s="98" t="n">
        <v>5</v>
      </c>
      <c r="I56" s="90" t="n">
        <f aca="false">100-ROUND(((G56/F56)*100),2)</f>
        <v>0</v>
      </c>
      <c r="J56" s="91" t="n">
        <f aca="false">100-ROUND(((H56/F56)*100),2)</f>
        <v>0</v>
      </c>
    </row>
    <row r="57" customFormat="false" ht="12.8" hidden="false" customHeight="false" outlineLevel="0" collapsed="false">
      <c r="A57" s="38"/>
      <c r="B57" s="38"/>
      <c r="C57" s="66"/>
      <c r="D57" s="67" t="s">
        <v>67</v>
      </c>
      <c r="E57" s="43" t="n">
        <v>25</v>
      </c>
      <c r="F57" s="97" t="n">
        <v>5</v>
      </c>
      <c r="G57" s="98" t="n">
        <v>5</v>
      </c>
      <c r="H57" s="98" t="n">
        <v>5</v>
      </c>
      <c r="I57" s="90" t="n">
        <f aca="false">100-ROUND(((G57/F57)*100),2)</f>
        <v>0</v>
      </c>
      <c r="J57" s="91" t="n">
        <f aca="false">100-ROUND(((H57/F57)*100),2)</f>
        <v>0</v>
      </c>
    </row>
    <row r="58" customFormat="false" ht="12.8" hidden="false" customHeight="false" outlineLevel="0" collapsed="false">
      <c r="A58" s="38"/>
      <c r="B58" s="38"/>
      <c r="C58" s="66"/>
      <c r="D58" s="67" t="s">
        <v>51</v>
      </c>
      <c r="E58" s="43" t="n">
        <v>26</v>
      </c>
      <c r="F58" s="97" t="n">
        <v>5</v>
      </c>
      <c r="G58" s="98" t="n">
        <v>5</v>
      </c>
      <c r="H58" s="98" t="n">
        <v>5</v>
      </c>
      <c r="I58" s="90" t="n">
        <f aca="false">100-ROUND(((G58/F58)*100),2)</f>
        <v>0</v>
      </c>
      <c r="J58" s="91" t="n">
        <f aca="false">100-ROUND(((H58/F58)*100),2)</f>
        <v>0</v>
      </c>
    </row>
    <row r="59" customFormat="false" ht="12.8" hidden="false" customHeight="false" outlineLevel="0" collapsed="false">
      <c r="A59" s="38"/>
      <c r="B59" s="38"/>
      <c r="C59" s="66"/>
      <c r="D59" s="67" t="s">
        <v>52</v>
      </c>
      <c r="E59" s="43" t="n">
        <v>27</v>
      </c>
      <c r="F59" s="97" t="n">
        <v>5</v>
      </c>
      <c r="G59" s="98" t="n">
        <v>5</v>
      </c>
      <c r="H59" s="98" t="n">
        <v>5</v>
      </c>
      <c r="I59" s="90" t="n">
        <f aca="false">100-ROUND(((G59/F59)*100),2)</f>
        <v>0</v>
      </c>
      <c r="J59" s="91" t="n">
        <f aca="false">100-ROUND(((H59/F59)*100),2)</f>
        <v>0</v>
      </c>
    </row>
    <row r="60" customFormat="false" ht="12.8" hidden="false" customHeight="false" outlineLevel="0" collapsed="false">
      <c r="A60" s="38"/>
      <c r="B60" s="38"/>
      <c r="C60" s="66"/>
      <c r="D60" s="67" t="s">
        <v>39</v>
      </c>
      <c r="E60" s="43" t="n">
        <v>28</v>
      </c>
      <c r="F60" s="97" t="n">
        <v>5</v>
      </c>
      <c r="G60" s="98" t="n">
        <v>5</v>
      </c>
      <c r="H60" s="98" t="n">
        <v>5</v>
      </c>
      <c r="I60" s="90" t="n">
        <f aca="false">100-ROUND(((G60/F60)*100),2)</f>
        <v>0</v>
      </c>
      <c r="J60" s="91" t="n">
        <f aca="false">100-ROUND(((H60/F60)*100),2)</f>
        <v>0</v>
      </c>
    </row>
    <row r="61" customFormat="false" ht="12.8" hidden="false" customHeight="false" outlineLevel="0" collapsed="false">
      <c r="A61" s="38"/>
      <c r="B61" s="38"/>
      <c r="C61" s="66"/>
      <c r="D61" s="67" t="s">
        <v>40</v>
      </c>
      <c r="E61" s="43" t="n">
        <v>29</v>
      </c>
      <c r="F61" s="97" t="n">
        <v>5</v>
      </c>
      <c r="G61" s="98" t="n">
        <v>5</v>
      </c>
      <c r="H61" s="98" t="n">
        <v>5</v>
      </c>
      <c r="I61" s="90" t="n">
        <f aca="false">100-ROUND(((G61/F61)*100),2)</f>
        <v>0</v>
      </c>
      <c r="J61" s="91" t="n">
        <f aca="false">100-ROUND(((H61/F61)*100),2)</f>
        <v>0</v>
      </c>
    </row>
    <row r="62" customFormat="false" ht="12.8" hidden="false" customHeight="false" outlineLevel="0" collapsed="false">
      <c r="A62" s="38"/>
      <c r="B62" s="38"/>
      <c r="C62" s="66"/>
      <c r="D62" s="67" t="s">
        <v>68</v>
      </c>
      <c r="E62" s="43" t="n">
        <v>30</v>
      </c>
      <c r="F62" s="97" t="n">
        <v>5</v>
      </c>
      <c r="G62" s="99" t="n">
        <f aca="false">Toes!F61</f>
        <v>5</v>
      </c>
      <c r="H62" s="99" t="n">
        <f aca="false">Toes!G61</f>
        <v>5</v>
      </c>
      <c r="I62" s="90" t="n">
        <f aca="false">100-ROUND(((G62/F62)*100),2)</f>
        <v>0</v>
      </c>
      <c r="J62" s="91" t="n">
        <f aca="false">100-ROUND(((H62/F62)*100),2)</f>
        <v>0</v>
      </c>
    </row>
    <row r="63" customFormat="false" ht="12.8" hidden="false" customHeight="false" outlineLevel="0" collapsed="false">
      <c r="A63" s="38"/>
      <c r="B63" s="96"/>
      <c r="C63" s="69" t="s">
        <v>69</v>
      </c>
      <c r="D63" s="69"/>
      <c r="E63" s="69"/>
      <c r="F63" s="69"/>
      <c r="G63" s="69"/>
      <c r="H63" s="69"/>
      <c r="I63" s="51" t="n">
        <f aca="false">ROUND(((I56+I57+I58+I59+I60+I61 +I62)/7),2)</f>
        <v>0</v>
      </c>
      <c r="J63" s="52" t="n">
        <f aca="false">ROUND(((J56+J57+J58+J59+J60+J61+J62)/7),2)</f>
        <v>0</v>
      </c>
    </row>
    <row r="64" customFormat="false" ht="12.8" hidden="false" customHeight="false" outlineLevel="0" collapsed="false">
      <c r="A64" s="38"/>
      <c r="B64" s="96"/>
      <c r="C64" s="72" t="str">
        <f aca="false">"SLF = "&amp;TEXT(H7,"#")&amp;"% Weightage for Loss of Strenght of Foot Muscles"</f>
        <v>SLF = 20% Weightage for Loss of Strenght of Foot Muscles</v>
      </c>
      <c r="D64" s="72"/>
      <c r="E64" s="72"/>
      <c r="F64" s="72"/>
      <c r="G64" s="72"/>
      <c r="H64" s="72"/>
      <c r="I64" s="51" t="n">
        <f aca="false">ROUND((I63 * H7 / 100), 2)</f>
        <v>0</v>
      </c>
      <c r="J64" s="52" t="n">
        <f aca="false">ROUND((J63 * H7 / 100), 2)</f>
        <v>0</v>
      </c>
    </row>
    <row r="65" customFormat="false" ht="12.8" hidden="true" customHeight="false" outlineLevel="0" collapsed="false">
      <c r="A65" s="100" t="s">
        <v>70</v>
      </c>
      <c r="B65" s="100"/>
      <c r="C65" s="100"/>
      <c r="D65" s="100"/>
      <c r="E65" s="100"/>
      <c r="F65" s="100"/>
      <c r="G65" s="100"/>
      <c r="H65" s="100"/>
      <c r="I65" s="51" t="n">
        <f aca="false">ROUND(((I51+I55+I64)),2)</f>
        <v>0</v>
      </c>
      <c r="J65" s="52" t="n">
        <f aca="false">ROUND(((J51+J55+J64)),2)</f>
        <v>0</v>
      </c>
    </row>
    <row r="66" customFormat="false" ht="12.8" hidden="false" customHeight="false" outlineLevel="0" collapsed="false">
      <c r="A66" s="100" t="s">
        <v>71</v>
      </c>
      <c r="B66" s="100"/>
      <c r="C66" s="100"/>
      <c r="D66" s="100"/>
      <c r="E66" s="100"/>
      <c r="F66" s="100"/>
      <c r="G66" s="100"/>
      <c r="H66" s="100"/>
      <c r="I66" s="101" t="n">
        <f aca="false">ROUND((I65),2)</f>
        <v>0</v>
      </c>
      <c r="J66" s="52" t="n">
        <f aca="false">ROUND((J65),2)</f>
        <v>0</v>
      </c>
    </row>
    <row r="67" customFormat="false" ht="14.65" hidden="false" customHeight="true" outlineLevel="0" collapsed="false">
      <c r="A67" s="9" t="s">
        <v>72</v>
      </c>
      <c r="B67" s="9"/>
      <c r="C67" s="9"/>
      <c r="D67" s="9"/>
      <c r="E67" s="9"/>
      <c r="F67" s="9"/>
      <c r="G67" s="9"/>
      <c r="H67" s="9"/>
      <c r="I67" s="102" t="s">
        <v>73</v>
      </c>
      <c r="J67" s="102"/>
    </row>
    <row r="68" customFormat="false" ht="14.65" hidden="false" customHeight="true" outlineLevel="0" collapsed="false">
      <c r="A68" s="103"/>
      <c r="B68" s="104"/>
      <c r="C68" s="104"/>
      <c r="D68" s="105"/>
      <c r="E68" s="105"/>
      <c r="F68" s="105"/>
      <c r="G68" s="105"/>
      <c r="H68" s="102"/>
      <c r="I68" s="102"/>
      <c r="J68" s="102"/>
    </row>
    <row r="69" customFormat="false" ht="17" hidden="false" customHeight="true" outlineLevel="0" collapsed="false">
      <c r="A69" s="106" t="s">
        <v>74</v>
      </c>
      <c r="B69" s="107"/>
      <c r="C69" s="107"/>
      <c r="D69" s="108"/>
      <c r="E69" s="108"/>
      <c r="F69" s="108"/>
      <c r="G69" s="108"/>
      <c r="H69" s="108"/>
      <c r="I69" s="109" t="s">
        <v>75</v>
      </c>
      <c r="J69" s="109"/>
    </row>
    <row r="70" s="14" customFormat="true" ht="17" hidden="false" customHeight="true" outlineLevel="0" collapsed="false">
      <c r="A70" s="4" t="s">
        <v>1</v>
      </c>
      <c r="B70" s="4"/>
      <c r="C70" s="4"/>
      <c r="D70" s="4"/>
      <c r="E70" s="4"/>
      <c r="F70" s="4"/>
      <c r="G70" s="4"/>
      <c r="H70" s="4"/>
      <c r="I70" s="4"/>
      <c r="J70" s="4"/>
    </row>
    <row r="71" s="14" customFormat="true" ht="14.65" hidden="false" customHeight="true" outlineLevel="0" collapsed="false">
      <c r="A71" s="110" t="s">
        <v>2</v>
      </c>
      <c r="B71" s="6" t="s">
        <v>3</v>
      </c>
      <c r="C71" s="6"/>
      <c r="D71" s="6"/>
      <c r="E71" s="6"/>
      <c r="F71" s="6"/>
      <c r="G71" s="6"/>
      <c r="H71" s="102" t="s">
        <v>76</v>
      </c>
      <c r="I71" s="111" t="str">
        <f aca="false">I3</f>
        <v>Date Here</v>
      </c>
      <c r="J71" s="111"/>
    </row>
    <row r="72" s="14" customFormat="true" ht="12.8" hidden="false" customHeight="false" outlineLevel="0" collapsed="false">
      <c r="A72" s="112" t="s">
        <v>77</v>
      </c>
      <c r="B72" s="113" t="str">
        <f aca="false">B4</f>
        <v>Name Here</v>
      </c>
      <c r="C72" s="113"/>
      <c r="D72" s="113"/>
      <c r="E72" s="114"/>
      <c r="F72" s="115" t="s">
        <v>78</v>
      </c>
      <c r="G72" s="116" t="str">
        <f aca="false">G4</f>
        <v>Age Here</v>
      </c>
      <c r="H72" s="115" t="s">
        <v>79</v>
      </c>
      <c r="I72" s="117" t="str">
        <f aca="false">I4</f>
        <v>Gender Here</v>
      </c>
      <c r="J72" s="117"/>
    </row>
    <row r="73" customFormat="false" ht="14.65" hidden="false" customHeight="true" outlineLevel="0" collapsed="false">
      <c r="A73" s="118" t="s">
        <v>80</v>
      </c>
      <c r="B73" s="118"/>
      <c r="C73" s="118"/>
      <c r="D73" s="118"/>
      <c r="E73" s="118"/>
      <c r="F73" s="118"/>
      <c r="G73" s="118"/>
      <c r="H73" s="118"/>
      <c r="I73" s="118"/>
      <c r="J73" s="118"/>
    </row>
    <row r="74" customFormat="false" ht="16.75" hidden="false" customHeight="true" outlineLevel="0" collapsed="false">
      <c r="A74" s="119" t="s">
        <v>81</v>
      </c>
      <c r="B74" s="119"/>
      <c r="C74" s="119"/>
      <c r="D74" s="119"/>
      <c r="E74" s="119"/>
      <c r="F74" s="119"/>
      <c r="G74" s="119"/>
      <c r="H74" s="119"/>
      <c r="I74" s="120" t="n">
        <f aca="false">IF(I39&gt;I66,I39,I66)</f>
        <v>0</v>
      </c>
      <c r="J74" s="121" t="n">
        <f aca="false">IF(J39&gt;J66,J39,J66)</f>
        <v>0</v>
      </c>
      <c r="K74" s="3"/>
      <c r="L74" s="3"/>
    </row>
    <row r="75" customFormat="false" ht="16.75" hidden="false" customHeight="true" outlineLevel="0" collapsed="false">
      <c r="A75" s="122"/>
      <c r="B75" s="106"/>
      <c r="C75" s="106"/>
      <c r="D75" s="105"/>
      <c r="E75" s="105"/>
      <c r="F75" s="105"/>
      <c r="G75" s="105"/>
      <c r="H75" s="105"/>
      <c r="I75" s="120" t="str">
        <f aca="false">IF(I39+I66=0," ",IF(I39-I66=0,"(E)",IF(I39-I66&gt;0,"(ML)","(SL)")))</f>
        <v> </v>
      </c>
      <c r="J75" s="121" t="str">
        <f aca="false">IF(J39+J66=0," ",IF(J39-J66=0,"(E)",IF(J39-J66&gt;0,"(ML)","(SL)")))</f>
        <v> </v>
      </c>
      <c r="K75" s="3"/>
      <c r="L75" s="3"/>
    </row>
    <row r="76" customFormat="false" ht="14.9" hidden="false" customHeight="true" outlineLevel="0" collapsed="false">
      <c r="A76" s="119" t="s">
        <v>82</v>
      </c>
      <c r="B76" s="119"/>
      <c r="C76" s="119"/>
      <c r="D76" s="119"/>
      <c r="E76" s="119"/>
      <c r="F76" s="119"/>
      <c r="G76" s="119"/>
      <c r="H76" s="119"/>
      <c r="I76" s="120" t="n">
        <f aca="false">IF(I39&lt;I66,I39,I66)</f>
        <v>0</v>
      </c>
      <c r="J76" s="121" t="n">
        <f aca="false">IF(J39&lt;J66,J39,J66)</f>
        <v>0</v>
      </c>
      <c r="K76" s="3"/>
      <c r="L76" s="3"/>
    </row>
    <row r="77" customFormat="false" ht="14.9" hidden="false" customHeight="true" outlineLevel="0" collapsed="false">
      <c r="A77" s="122"/>
      <c r="B77" s="106"/>
      <c r="C77" s="106"/>
      <c r="D77" s="105"/>
      <c r="E77" s="105"/>
      <c r="F77" s="105"/>
      <c r="G77" s="105"/>
      <c r="H77" s="105"/>
      <c r="I77" s="120" t="str">
        <f aca="false">IF(I39+I66=0," ",IF(I39-I66=0,"(E)",IF(I39-I66&gt;0,"(SL)","(ML)")))</f>
        <v> </v>
      </c>
      <c r="J77" s="121" t="str">
        <f aca="false">IF(J39+J66=0," ",IF(J39-J66=0,"(E)",IF(J39-J66&gt;0,"(SL)","(ML)")))</f>
        <v> </v>
      </c>
      <c r="K77" s="3"/>
      <c r="L77" s="3"/>
    </row>
    <row r="78" customFormat="false" ht="12.75" hidden="false" customHeight="true" outlineLevel="0" collapsed="false">
      <c r="A78" s="123"/>
      <c r="B78" s="123"/>
      <c r="C78" s="123"/>
      <c r="D78" s="105"/>
      <c r="E78" s="105"/>
      <c r="F78" s="124"/>
      <c r="G78" s="124"/>
      <c r="H78" s="124"/>
      <c r="I78" s="124"/>
      <c r="J78" s="124"/>
    </row>
    <row r="79" customFormat="false" ht="17.55" hidden="false" customHeight="true" outlineLevel="0" collapsed="false">
      <c r="A79" s="125"/>
      <c r="B79" s="125"/>
      <c r="C79" s="126" t="s">
        <v>21</v>
      </c>
      <c r="D79" s="127" t="s">
        <v>83</v>
      </c>
      <c r="E79" s="127"/>
      <c r="F79" s="127"/>
      <c r="G79" s="127"/>
      <c r="H79" s="125"/>
      <c r="I79" s="125"/>
      <c r="J79" s="125"/>
    </row>
    <row r="80" customFormat="false" ht="12.8" hidden="false" customHeight="false" outlineLevel="0" collapsed="false">
      <c r="A80" s="128" t="s">
        <v>84</v>
      </c>
      <c r="B80" s="128"/>
      <c r="C80" s="129" t="str">
        <f aca="false">IF(I74+I76=0," ",""&amp;TEXT(ROUND(I74,2),"##.##")&amp;"  + ("&amp;ROUND(I76,2)&amp;" (90 - "&amp;ROUND(I74,2)&amp;" ) / 90)")</f>
        <v> </v>
      </c>
      <c r="D80" s="129"/>
      <c r="E80" s="130"/>
      <c r="F80" s="129" t="str">
        <f aca="false">IF(J74+J76=0," ",""&amp;TEXT(ROUND(J74,2),"##.##")&amp;"  + ("&amp;ROUND(J76,2)&amp;" (90 - "&amp;ROUND(J74,2)&amp;" ) / 90)")</f>
        <v> </v>
      </c>
      <c r="G80" s="129"/>
      <c r="H80" s="129"/>
      <c r="I80" s="129"/>
      <c r="J80" s="131"/>
    </row>
    <row r="81" customFormat="false" ht="12.75" hidden="false" customHeight="true" outlineLevel="0" collapsed="false">
      <c r="A81" s="132" t="s">
        <v>85</v>
      </c>
      <c r="B81" s="132"/>
      <c r="C81" s="133" t="s">
        <v>86</v>
      </c>
      <c r="D81" s="133"/>
      <c r="E81" s="130"/>
      <c r="F81" s="134" t="s">
        <v>87</v>
      </c>
      <c r="G81" s="134"/>
      <c r="H81" s="134"/>
      <c r="I81" s="134"/>
      <c r="J81" s="125"/>
    </row>
    <row r="82" customFormat="false" ht="12.8" hidden="false" customHeight="false" outlineLevel="0" collapsed="false">
      <c r="A82" s="132"/>
      <c r="B82" s="132" t="n">
        <f aca="false">ROUND(IF(H39&gt;H66,(H39+(H66*((90-H39)/90))),(H66+(H39*((90-H66)/90)))),2)</f>
        <v>0</v>
      </c>
      <c r="C82" s="135" t="n">
        <f aca="false">ROUND(IF(I39&gt;I66,(I39+(I66*((90-I39)/90))),(I66+(I39*((90-I66)/90)))),2)</f>
        <v>0</v>
      </c>
      <c r="D82" s="135"/>
      <c r="E82" s="130"/>
      <c r="F82" s="136" t="n">
        <f aca="false">ROUND(IF(J39&gt;J66,(J39+(J66*((90-J39)/90))),(J66+(J39*((90-J66)/90)))),2)</f>
        <v>0</v>
      </c>
      <c r="G82" s="136"/>
      <c r="H82" s="136"/>
      <c r="I82" s="136"/>
      <c r="J82" s="125"/>
    </row>
    <row r="83" s="14" customFormat="true" ht="11.35" hidden="false" customHeight="true" outlineLevel="0" collapsed="false">
      <c r="A83" s="137" t="s">
        <v>88</v>
      </c>
      <c r="B83" s="137"/>
      <c r="C83" s="137"/>
      <c r="D83" s="137"/>
      <c r="E83" s="137"/>
      <c r="F83" s="137"/>
      <c r="G83" s="137"/>
      <c r="H83" s="137"/>
      <c r="I83" s="137"/>
      <c r="J83" s="137"/>
    </row>
    <row r="84" s="14" customFormat="true" ht="11.35" hidden="false" customHeight="true" outlineLevel="0" collapsed="false">
      <c r="A84" s="137" t="s">
        <v>89</v>
      </c>
      <c r="B84" s="137"/>
      <c r="C84" s="137"/>
      <c r="D84" s="137"/>
      <c r="E84" s="137"/>
      <c r="F84" s="137"/>
      <c r="G84" s="137"/>
      <c r="H84" s="137"/>
      <c r="I84" s="137"/>
      <c r="J84" s="137"/>
    </row>
    <row r="85" s="14" customFormat="true" ht="11.35" hidden="false" customHeight="true" outlineLevel="0" collapsed="false">
      <c r="A85" s="77"/>
      <c r="B85" s="77"/>
      <c r="C85" s="77"/>
      <c r="D85" s="77"/>
      <c r="E85" s="77"/>
      <c r="F85" s="77"/>
      <c r="G85" s="77"/>
      <c r="H85" s="77"/>
      <c r="I85" s="77"/>
      <c r="J85" s="77"/>
    </row>
    <row r="86" customFormat="false" ht="12.75" hidden="false" customHeight="true" outlineLevel="0" collapsed="false">
      <c r="A86" s="138"/>
      <c r="B86" s="139"/>
      <c r="C86" s="27" t="s">
        <v>21</v>
      </c>
      <c r="D86" s="140" t="s">
        <v>90</v>
      </c>
      <c r="E86" s="140"/>
      <c r="F86" s="29" t="s">
        <v>91</v>
      </c>
      <c r="G86" s="29"/>
      <c r="H86" s="139"/>
      <c r="I86" s="139"/>
      <c r="J86" s="139"/>
    </row>
    <row r="87" customFormat="false" ht="24.75" hidden="false" customHeight="true" outlineLevel="0" collapsed="false">
      <c r="A87" s="30" t="s">
        <v>24</v>
      </c>
      <c r="B87" s="30" t="s">
        <v>25</v>
      </c>
      <c r="C87" s="141" t="s">
        <v>26</v>
      </c>
      <c r="D87" s="141"/>
      <c r="E87" s="31" t="s">
        <v>28</v>
      </c>
      <c r="F87" s="32" t="s">
        <v>58</v>
      </c>
      <c r="G87" s="142" t="s">
        <v>30</v>
      </c>
      <c r="H87" s="143" t="s">
        <v>31</v>
      </c>
      <c r="I87" s="34" t="s">
        <v>32</v>
      </c>
      <c r="J87" s="35" t="s">
        <v>33</v>
      </c>
      <c r="K87" s="3"/>
      <c r="L87" s="3"/>
    </row>
    <row r="88" customFormat="false" ht="19.5" hidden="true" customHeight="true" outlineLevel="0" collapsed="false">
      <c r="B88" s="85" t="n">
        <v>90</v>
      </c>
      <c r="C88" s="38"/>
      <c r="D88" s="38"/>
      <c r="E88" s="38"/>
      <c r="F88" s="38"/>
      <c r="G88" s="38"/>
      <c r="H88" s="38"/>
      <c r="I88" s="38"/>
      <c r="J88" s="38"/>
    </row>
    <row r="89" customFormat="false" ht="14.15" hidden="false" customHeight="true" outlineLevel="0" collapsed="false">
      <c r="A89" s="144" t="s">
        <v>92</v>
      </c>
      <c r="B89" s="37" t="n">
        <v>0.9</v>
      </c>
      <c r="C89" s="145" t="s">
        <v>93</v>
      </c>
      <c r="D89" s="145"/>
      <c r="E89" s="43" t="n">
        <v>31</v>
      </c>
      <c r="F89" s="88" t="n">
        <v>10</v>
      </c>
      <c r="G89" s="89" t="n">
        <v>10</v>
      </c>
      <c r="H89" s="89" t="n">
        <v>10</v>
      </c>
      <c r="I89" s="90" t="n">
        <f aca="false">10-G89</f>
        <v>0</v>
      </c>
      <c r="J89" s="91" t="n">
        <f aca="false">10-H89</f>
        <v>0</v>
      </c>
    </row>
    <row r="90" customFormat="false" ht="14.15" hidden="false" customHeight="true" outlineLevel="0" collapsed="false">
      <c r="A90" s="146" t="s">
        <v>94</v>
      </c>
      <c r="B90" s="38"/>
      <c r="C90" s="147" t="s">
        <v>95</v>
      </c>
      <c r="D90" s="147"/>
      <c r="E90" s="43" t="n">
        <v>32</v>
      </c>
      <c r="F90" s="88" t="n">
        <v>10</v>
      </c>
      <c r="G90" s="89" t="n">
        <v>10</v>
      </c>
      <c r="H90" s="89" t="n">
        <v>10</v>
      </c>
      <c r="I90" s="90" t="n">
        <f aca="false">10-G90</f>
        <v>0</v>
      </c>
      <c r="J90" s="91" t="n">
        <f aca="false">10-H90</f>
        <v>0</v>
      </c>
    </row>
    <row r="91" customFormat="false" ht="14.15" hidden="false" customHeight="true" outlineLevel="0" collapsed="false">
      <c r="A91" s="38" t="s">
        <v>96</v>
      </c>
      <c r="B91" s="38"/>
      <c r="C91" s="147" t="s">
        <v>97</v>
      </c>
      <c r="D91" s="147"/>
      <c r="E91" s="43" t="n">
        <v>33</v>
      </c>
      <c r="F91" s="88" t="n">
        <v>10</v>
      </c>
      <c r="G91" s="89" t="n">
        <v>10</v>
      </c>
      <c r="H91" s="89" t="n">
        <v>10</v>
      </c>
      <c r="I91" s="90" t="n">
        <f aca="false">10-G91</f>
        <v>0</v>
      </c>
      <c r="J91" s="91" t="n">
        <f aca="false">10-H91</f>
        <v>0</v>
      </c>
    </row>
    <row r="92" customFormat="false" ht="14.15" hidden="false" customHeight="true" outlineLevel="0" collapsed="false">
      <c r="A92" s="38" t="s">
        <v>98</v>
      </c>
      <c r="B92" s="38"/>
      <c r="C92" s="147" t="s">
        <v>99</v>
      </c>
      <c r="D92" s="147"/>
      <c r="E92" s="43" t="n">
        <v>34</v>
      </c>
      <c r="F92" s="88" t="n">
        <v>10</v>
      </c>
      <c r="G92" s="89" t="n">
        <v>10</v>
      </c>
      <c r="H92" s="89" t="n">
        <v>10</v>
      </c>
      <c r="I92" s="90" t="n">
        <f aca="false">10-G92</f>
        <v>0</v>
      </c>
      <c r="J92" s="91" t="n">
        <f aca="false">10-H92</f>
        <v>0</v>
      </c>
    </row>
    <row r="93" customFormat="false" ht="14.15" hidden="false" customHeight="true" outlineLevel="0" collapsed="false">
      <c r="A93" s="38" t="s">
        <v>100</v>
      </c>
      <c r="B93" s="38"/>
      <c r="C93" s="147" t="s">
        <v>101</v>
      </c>
      <c r="D93" s="147"/>
      <c r="E93" s="43" t="n">
        <v>35</v>
      </c>
      <c r="F93" s="88" t="n">
        <v>10</v>
      </c>
      <c r="G93" s="89" t="n">
        <v>10</v>
      </c>
      <c r="H93" s="89" t="n">
        <v>10</v>
      </c>
      <c r="I93" s="90" t="n">
        <f aca="false">10-G93</f>
        <v>0</v>
      </c>
      <c r="J93" s="91" t="n">
        <f aca="false">10-H93</f>
        <v>0</v>
      </c>
    </row>
    <row r="94" customFormat="false" ht="14.15" hidden="false" customHeight="true" outlineLevel="0" collapsed="false">
      <c r="A94" s="38"/>
      <c r="B94" s="38"/>
      <c r="C94" s="147" t="s">
        <v>102</v>
      </c>
      <c r="D94" s="147"/>
      <c r="E94" s="43" t="n">
        <v>36</v>
      </c>
      <c r="F94" s="88" t="n">
        <v>10</v>
      </c>
      <c r="G94" s="89" t="n">
        <v>10</v>
      </c>
      <c r="H94" s="89" t="n">
        <v>10</v>
      </c>
      <c r="I94" s="90" t="n">
        <f aca="false">10-G94</f>
        <v>0</v>
      </c>
      <c r="J94" s="91" t="n">
        <f aca="false">10-H94</f>
        <v>0</v>
      </c>
    </row>
    <row r="95" customFormat="false" ht="14.15" hidden="false" customHeight="true" outlineLevel="0" collapsed="false">
      <c r="A95" s="38"/>
      <c r="B95" s="38"/>
      <c r="C95" s="147" t="s">
        <v>103</v>
      </c>
      <c r="D95" s="147"/>
      <c r="E95" s="43" t="n">
        <v>37</v>
      </c>
      <c r="F95" s="88" t="n">
        <v>10</v>
      </c>
      <c r="G95" s="89" t="n">
        <v>10</v>
      </c>
      <c r="H95" s="89" t="n">
        <v>10</v>
      </c>
      <c r="I95" s="90" t="n">
        <f aca="false">10-G95</f>
        <v>0</v>
      </c>
      <c r="J95" s="91" t="n">
        <f aca="false">10-H95</f>
        <v>0</v>
      </c>
    </row>
    <row r="96" customFormat="false" ht="14.15" hidden="false" customHeight="true" outlineLevel="0" collapsed="false">
      <c r="A96" s="38"/>
      <c r="B96" s="38"/>
      <c r="C96" s="148" t="s">
        <v>104</v>
      </c>
      <c r="D96" s="148"/>
      <c r="E96" s="43" t="n">
        <v>38</v>
      </c>
      <c r="F96" s="88" t="n">
        <v>10</v>
      </c>
      <c r="G96" s="89" t="n">
        <v>10</v>
      </c>
      <c r="H96" s="89" t="n">
        <v>10</v>
      </c>
      <c r="I96" s="90" t="n">
        <f aca="false">10-G96</f>
        <v>0</v>
      </c>
      <c r="J96" s="91" t="n">
        <f aca="false">10-H96</f>
        <v>0</v>
      </c>
    </row>
    <row r="97" customFormat="false" ht="14.15" hidden="false" customHeight="true" outlineLevel="0" collapsed="false">
      <c r="A97" s="38"/>
      <c r="B97" s="38"/>
      <c r="C97" s="148" t="s">
        <v>105</v>
      </c>
      <c r="D97" s="148"/>
      <c r="E97" s="43" t="n">
        <v>39</v>
      </c>
      <c r="F97" s="88" t="n">
        <v>10</v>
      </c>
      <c r="G97" s="89" t="n">
        <v>10</v>
      </c>
      <c r="H97" s="89" t="n">
        <v>10</v>
      </c>
      <c r="I97" s="90" t="n">
        <f aca="false">10-G97</f>
        <v>0</v>
      </c>
      <c r="J97" s="91" t="n">
        <f aca="false">10-H97</f>
        <v>0</v>
      </c>
    </row>
    <row r="98" customFormat="false" ht="14.65" hidden="true" customHeight="true" outlineLevel="0" collapsed="false">
      <c r="A98" s="149"/>
      <c r="B98" s="150" t="s">
        <v>106</v>
      </c>
      <c r="C98" s="150"/>
      <c r="D98" s="150"/>
      <c r="E98" s="150"/>
      <c r="F98" s="150"/>
      <c r="G98" s="150"/>
      <c r="H98" s="150"/>
      <c r="I98" s="90" t="n">
        <f aca="false">SUM(I89,I90,I91,I92,I93,I94,I95,I96,I97)</f>
        <v>0</v>
      </c>
      <c r="J98" s="91" t="n">
        <f aca="false">SUM(J89,J90,J91,J92,J93,J94,J95,J96,J97)</f>
        <v>0</v>
      </c>
    </row>
    <row r="99" customFormat="false" ht="15.75" hidden="false" customHeight="true" outlineLevel="0" collapsed="false">
      <c r="A99" s="149"/>
      <c r="B99" s="150" t="s">
        <v>107</v>
      </c>
      <c r="C99" s="150"/>
      <c r="D99" s="150"/>
      <c r="E99" s="150"/>
      <c r="F99" s="150"/>
      <c r="G99" s="150"/>
      <c r="H99" s="150"/>
      <c r="I99" s="151" t="n">
        <f aca="false">SUM(I89,I90,I91,I92,I93,I94,I95,I96,I97)</f>
        <v>0</v>
      </c>
      <c r="J99" s="152" t="n">
        <f aca="false">SUM(J89,J90,J91,J92,J93,J94,J95,J96,J97)</f>
        <v>0</v>
      </c>
    </row>
    <row r="100" customFormat="false" ht="12.8" hidden="false" customHeight="false" outlineLevel="0" collapsed="false">
      <c r="A100" s="153"/>
      <c r="B100" s="153"/>
      <c r="C100" s="153"/>
      <c r="D100" s="153"/>
      <c r="E100" s="153"/>
      <c r="F100" s="153"/>
      <c r="G100" s="153"/>
      <c r="H100" s="153"/>
      <c r="I100" s="153"/>
      <c r="J100" s="153"/>
    </row>
    <row r="101" customFormat="false" ht="15" hidden="false" customHeight="false" outlineLevel="0" collapsed="false">
      <c r="A101" s="154" t="s">
        <v>108</v>
      </c>
      <c r="B101" s="154"/>
      <c r="C101" s="154"/>
      <c r="D101" s="154"/>
      <c r="E101" s="154"/>
      <c r="F101" s="154"/>
      <c r="G101" s="154"/>
      <c r="H101" s="154"/>
      <c r="I101" s="154"/>
      <c r="J101" s="154"/>
    </row>
    <row r="102" customFormat="false" ht="12.8" hidden="false" customHeight="false" outlineLevel="0" collapsed="false">
      <c r="A102" s="155" t="s">
        <v>109</v>
      </c>
      <c r="B102" s="155"/>
      <c r="C102" s="155"/>
      <c r="D102" s="155"/>
      <c r="E102" s="155"/>
      <c r="F102" s="155"/>
      <c r="G102" s="155"/>
      <c r="H102" s="155"/>
      <c r="I102" s="90" t="n">
        <f aca="false">IF(C82&gt;I99,C82,I99)</f>
        <v>0</v>
      </c>
      <c r="J102" s="91" t="n">
        <f aca="false">IF(F82&gt;J99,F82,J99)</f>
        <v>0</v>
      </c>
    </row>
    <row r="103" customFormat="false" ht="12.8" hidden="false" customHeight="false" outlineLevel="0" collapsed="false">
      <c r="A103" s="156"/>
      <c r="B103" s="156"/>
      <c r="C103" s="156"/>
      <c r="D103" s="156"/>
      <c r="E103" s="156"/>
      <c r="F103" s="156"/>
      <c r="G103" s="156"/>
      <c r="H103" s="156"/>
      <c r="I103" s="90" t="str">
        <f aca="false">IF(C82+I99=0," ",IF(C82-I99=0,"(E)",IF(C82-I99&gt;0,"(MC)","(SC)")))</f>
        <v> </v>
      </c>
      <c r="J103" s="91" t="str">
        <f aca="false">IF(F82+J99=0," ",IF(F82-J99=0,"(E)",IF(F82-J99&gt;0,"(MC)","(SC)")))</f>
        <v> </v>
      </c>
    </row>
    <row r="104" customFormat="false" ht="12.8" hidden="false" customHeight="false" outlineLevel="0" collapsed="false">
      <c r="A104" s="157" t="s">
        <v>110</v>
      </c>
      <c r="B104" s="157"/>
      <c r="C104" s="157"/>
      <c r="D104" s="157"/>
      <c r="E104" s="157"/>
      <c r="F104" s="157"/>
      <c r="G104" s="157"/>
      <c r="H104" s="157"/>
      <c r="I104" s="90" t="n">
        <f aca="false">IF(C82&lt;I99,C82,I99)</f>
        <v>0</v>
      </c>
      <c r="J104" s="91" t="n">
        <f aca="false">IF(F82&lt;J99,F82,J99)</f>
        <v>0</v>
      </c>
    </row>
    <row r="105" customFormat="false" ht="12.8" hidden="false" customHeight="false" outlineLevel="0" collapsed="false">
      <c r="A105" s="158"/>
      <c r="B105" s="158"/>
      <c r="C105" s="158"/>
      <c r="D105" s="158"/>
      <c r="E105" s="158"/>
      <c r="F105" s="158"/>
      <c r="G105" s="158"/>
      <c r="H105" s="158"/>
      <c r="I105" s="90" t="str">
        <f aca="false">IF(C82+I99=0," ",IF(C82-I99=0,"(E)",IF(C82-I99&lt;0,"(MC)","(SC)")))</f>
        <v> </v>
      </c>
      <c r="J105" s="91" t="str">
        <f aca="false">IF(F82+J99=0," ",IF(F82-J99=0,"(E)",IF(F82-J99&lt;0,"(MC)","(SC)")))</f>
        <v> </v>
      </c>
    </row>
    <row r="106" customFormat="false" ht="15" hidden="false" customHeight="false" outlineLevel="0" collapsed="false">
      <c r="A106" s="159" t="s">
        <v>84</v>
      </c>
      <c r="B106" s="159"/>
      <c r="C106" s="160" t="str">
        <f aca="false">IF(I102+I104=0," ",""&amp;TEXT(ROUND(I102,2),"##.##")&amp;"  + ("&amp;ROUND(I104,2)&amp;" (90 - "&amp;ROUND(I102,2)&amp;" ) / 90)")</f>
        <v> </v>
      </c>
      <c r="D106" s="160"/>
      <c r="E106" s="161"/>
      <c r="F106" s="160" t="str">
        <f aca="false">IF(J102+J104=0,"",""&amp;TEXT(ROUND(J102,2),"##.##")&amp;"  + ("&amp;ROUND(J104,2)&amp;" (90 - "&amp;ROUND(J102,2)&amp;" ) / 90)")</f>
        <v/>
      </c>
      <c r="G106" s="160"/>
      <c r="H106" s="160"/>
      <c r="I106" s="160"/>
      <c r="J106" s="154"/>
    </row>
    <row r="107" customFormat="false" ht="12.75" hidden="false" customHeight="true" outlineLevel="0" collapsed="false">
      <c r="A107" s="162" t="s">
        <v>111</v>
      </c>
      <c r="B107" s="162"/>
      <c r="C107" s="163" t="s">
        <v>86</v>
      </c>
      <c r="D107" s="163"/>
      <c r="E107" s="163"/>
      <c r="F107" s="164" t="s">
        <v>87</v>
      </c>
      <c r="G107" s="164"/>
      <c r="H107" s="164"/>
      <c r="I107" s="164"/>
      <c r="J107" s="125"/>
    </row>
    <row r="108" customFormat="false" ht="12.8" hidden="false" customHeight="false" outlineLevel="0" collapsed="false">
      <c r="A108" s="162"/>
      <c r="B108" s="162"/>
      <c r="C108" s="165" t="n">
        <f aca="false">ROUND(IF(C82&gt;I99,(C82+(I99*((90-C82)/90))),(I99+(C82*((90-I99)/90)))),2)</f>
        <v>0</v>
      </c>
      <c r="D108" s="165"/>
      <c r="E108" s="165"/>
      <c r="F108" s="166" t="n">
        <f aca="false">ROUND(IF(F82&gt;J99,(F82+(J99*((90-F82)/90))),(J99+(F82*((90-J99)/90)))),2)</f>
        <v>0</v>
      </c>
      <c r="G108" s="166"/>
      <c r="H108" s="166"/>
      <c r="I108" s="166"/>
      <c r="J108" s="125"/>
    </row>
    <row r="109" customFormat="false" ht="12.8" hidden="false" customHeight="false" outlineLevel="0" collapsed="false">
      <c r="A109" s="167" t="n">
        <f aca="false">C108</f>
        <v>0</v>
      </c>
      <c r="B109" s="125"/>
      <c r="C109" s="125"/>
      <c r="D109" s="125"/>
      <c r="E109" s="125"/>
      <c r="F109" s="125"/>
      <c r="G109" s="125"/>
      <c r="H109" s="125"/>
      <c r="I109" s="125"/>
      <c r="J109" s="168" t="n">
        <f aca="false">F108</f>
        <v>0</v>
      </c>
    </row>
    <row r="110" customFormat="false" ht="12.8" hidden="false" customHeight="false" outlineLevel="0" collapsed="false">
      <c r="A110" s="125"/>
      <c r="B110" s="125"/>
      <c r="C110" s="125"/>
      <c r="D110" s="125"/>
      <c r="E110" s="125"/>
      <c r="F110" s="125"/>
      <c r="G110" s="125"/>
      <c r="H110" s="125"/>
      <c r="I110" s="125"/>
      <c r="J110" s="125"/>
    </row>
    <row r="111" customFormat="false" ht="12.8" hidden="false" customHeight="false" outlineLevel="0" collapsed="false">
      <c r="A111" s="125"/>
      <c r="B111" s="125"/>
      <c r="C111" s="125"/>
      <c r="D111" s="125"/>
      <c r="E111" s="125"/>
      <c r="F111" s="125"/>
      <c r="G111" s="125"/>
      <c r="H111" s="125"/>
      <c r="I111" s="125"/>
      <c r="J111" s="125"/>
    </row>
    <row r="113" customFormat="false" ht="12.8" hidden="false" customHeight="false" outlineLevel="0" collapsed="false">
      <c r="B113" s="169"/>
      <c r="C113" s="169"/>
      <c r="D113" s="169"/>
      <c r="E113" s="169"/>
      <c r="F113" s="169"/>
    </row>
    <row r="117" customFormat="false" ht="12.75" hidden="false" customHeight="true" outlineLevel="0" collapsed="false"/>
    <row r="118" customFormat="false" ht="12.75" hidden="false" customHeight="true" outlineLevel="0" collapsed="false"/>
    <row r="119" customFormat="false" ht="12.75" hidden="false" customHeight="true" outlineLevel="0" collapsed="false">
      <c r="H119" s="170" t="s">
        <v>73</v>
      </c>
      <c r="I119" s="170"/>
      <c r="J119" s="170"/>
    </row>
    <row r="121" customFormat="false" ht="12.75" hidden="false" customHeight="true" outlineLevel="0" collapsed="false"/>
    <row r="122" customFormat="false" ht="12.85" hidden="false" customHeight="true" outlineLevel="0" collapsed="false">
      <c r="A122" s="171" t="s">
        <v>74</v>
      </c>
      <c r="B122" s="15"/>
      <c r="C122" s="107"/>
      <c r="D122" s="125"/>
      <c r="E122" s="125"/>
      <c r="F122" s="125"/>
      <c r="G122" s="125"/>
      <c r="H122" s="125"/>
      <c r="I122" s="2" t="s">
        <v>112</v>
      </c>
      <c r="J122" s="2"/>
    </row>
    <row r="123" customFormat="false" ht="18.3" hidden="false" customHeight="true" outlineLevel="0" collapsed="false">
      <c r="A123" s="4" t="s">
        <v>1</v>
      </c>
      <c r="B123" s="4"/>
      <c r="C123" s="4"/>
      <c r="D123" s="4"/>
      <c r="E123" s="4"/>
      <c r="F123" s="4"/>
      <c r="G123" s="4"/>
      <c r="H123" s="4"/>
      <c r="I123" s="4"/>
      <c r="J123" s="4"/>
      <c r="K123" s="3"/>
      <c r="L123" s="3"/>
    </row>
    <row r="124" s="14" customFormat="true" ht="11.6" hidden="false" customHeight="true" outlineLevel="0" collapsed="false">
      <c r="A124" s="110" t="s">
        <v>2</v>
      </c>
      <c r="B124" s="6" t="s">
        <v>3</v>
      </c>
      <c r="C124" s="6"/>
      <c r="D124" s="6"/>
      <c r="E124" s="6"/>
      <c r="F124" s="6"/>
      <c r="G124" s="6"/>
      <c r="H124" s="102" t="s">
        <v>76</v>
      </c>
      <c r="I124" s="111" t="str">
        <f aca="false">I3</f>
        <v>Date Here</v>
      </c>
      <c r="J124" s="111"/>
      <c r="K124" s="13"/>
      <c r="L124" s="13"/>
    </row>
    <row r="125" s="14" customFormat="true" ht="16.55" hidden="false" customHeight="true" outlineLevel="0" collapsed="false">
      <c r="A125" s="112" t="s">
        <v>77</v>
      </c>
      <c r="B125" s="113" t="str">
        <f aca="false">B4</f>
        <v>Name Here</v>
      </c>
      <c r="C125" s="113"/>
      <c r="D125" s="113"/>
      <c r="E125" s="113"/>
      <c r="F125" s="115" t="s">
        <v>78</v>
      </c>
      <c r="G125" s="172" t="str">
        <f aca="false">G4</f>
        <v>Age Here</v>
      </c>
      <c r="H125" s="115" t="s">
        <v>79</v>
      </c>
      <c r="I125" s="117" t="str">
        <f aca="false">I4</f>
        <v>Gender Here</v>
      </c>
      <c r="J125" s="117"/>
      <c r="K125" s="13"/>
      <c r="L125" s="13"/>
    </row>
    <row r="126" customFormat="false" ht="12.8" hidden="false" customHeight="false" outlineLevel="0" collapsed="false">
      <c r="A126" s="125"/>
      <c r="B126" s="173" t="s">
        <v>113</v>
      </c>
      <c r="C126" s="173"/>
      <c r="D126" s="173"/>
      <c r="E126" s="173"/>
      <c r="F126" s="173"/>
      <c r="G126" s="173"/>
      <c r="H126" s="173"/>
      <c r="I126" s="174" t="s">
        <v>114</v>
      </c>
      <c r="J126" s="174"/>
    </row>
    <row r="127" customFormat="false" ht="8.25" hidden="false" customHeight="true" outlineLevel="0" collapsed="false">
      <c r="A127" s="125"/>
      <c r="B127" s="173"/>
      <c r="C127" s="173"/>
      <c r="D127" s="173"/>
      <c r="E127" s="173"/>
      <c r="F127" s="173"/>
      <c r="G127" s="173"/>
      <c r="H127" s="173"/>
      <c r="I127" s="175"/>
      <c r="J127" s="175"/>
    </row>
    <row r="128" customFormat="false" ht="30" hidden="true" customHeight="true" outlineLevel="0" collapsed="false">
      <c r="A128" s="176"/>
      <c r="B128" s="177"/>
      <c r="C128" s="178"/>
      <c r="D128" s="178"/>
      <c r="E128" s="178"/>
      <c r="F128" s="179"/>
      <c r="G128" s="176"/>
      <c r="H128" s="176"/>
      <c r="I128" s="176"/>
      <c r="J128" s="176"/>
    </row>
    <row r="129" customFormat="false" ht="30" hidden="true" customHeight="true" outlineLevel="0" collapsed="false">
      <c r="A129" s="176"/>
      <c r="B129" s="177"/>
      <c r="C129" s="178"/>
      <c r="D129" s="178"/>
      <c r="E129" s="178"/>
      <c r="F129" s="179"/>
      <c r="G129" s="176"/>
      <c r="H129" s="176"/>
      <c r="I129" s="176"/>
      <c r="J129" s="176"/>
    </row>
    <row r="130" customFormat="false" ht="15.3" hidden="true" customHeight="true" outlineLevel="0" collapsed="false">
      <c r="A130" s="180" t="s">
        <v>115</v>
      </c>
      <c r="B130" s="181"/>
      <c r="C130" s="182"/>
      <c r="D130" s="182"/>
      <c r="E130" s="182"/>
      <c r="F130" s="182"/>
      <c r="G130" s="182"/>
      <c r="H130" s="182"/>
      <c r="I130" s="182"/>
      <c r="J130" s="182"/>
    </row>
    <row r="131" s="185" customFormat="true" ht="20.35" hidden="false" customHeight="true" outlineLevel="0" collapsed="false">
      <c r="A131" s="183"/>
      <c r="B131" s="184" t="s">
        <v>116</v>
      </c>
      <c r="C131" s="184"/>
      <c r="D131" s="184"/>
      <c r="E131" s="184"/>
      <c r="F131" s="184"/>
      <c r="G131" s="184"/>
      <c r="H131" s="184"/>
      <c r="I131" s="184"/>
      <c r="J131" s="184"/>
    </row>
    <row r="132" s="185" customFormat="true" ht="20.35" hidden="false" customHeight="true" outlineLevel="0" collapsed="false">
      <c r="A132" s="186" t="s">
        <v>117</v>
      </c>
      <c r="B132" s="30" t="s">
        <v>118</v>
      </c>
      <c r="C132" s="141" t="s">
        <v>119</v>
      </c>
      <c r="D132" s="141"/>
      <c r="E132" s="31" t="s">
        <v>28</v>
      </c>
      <c r="F132" s="32" t="s">
        <v>120</v>
      </c>
      <c r="G132" s="186" t="s">
        <v>30</v>
      </c>
      <c r="H132" s="186" t="s">
        <v>31</v>
      </c>
      <c r="I132" s="186" t="s">
        <v>121</v>
      </c>
      <c r="J132" s="186" t="s">
        <v>122</v>
      </c>
    </row>
    <row r="133" s="192" customFormat="true" ht="23.7" hidden="false" customHeight="true" outlineLevel="0" collapsed="false">
      <c r="A133" s="162" t="s">
        <v>123</v>
      </c>
      <c r="B133" s="187" t="s">
        <v>124</v>
      </c>
      <c r="C133" s="188" t="s">
        <v>125</v>
      </c>
      <c r="D133" s="188"/>
      <c r="E133" s="43" t="n">
        <v>40</v>
      </c>
      <c r="F133" s="189" t="n">
        <v>0</v>
      </c>
      <c r="G133" s="190" t="n">
        <v>0</v>
      </c>
      <c r="H133" s="190" t="n">
        <v>0</v>
      </c>
      <c r="I133" s="191" t="n">
        <f aca="false">IF(G133&lt;=0.5,0,((G133-0.5)/0.5)*4)</f>
        <v>0</v>
      </c>
      <c r="J133" s="191" t="n">
        <f aca="false">IF(H133&lt;=0.5,0,((H133-0.5)/0.5)*4)</f>
        <v>0</v>
      </c>
    </row>
    <row r="134" s="192" customFormat="true" ht="24.25" hidden="false" customHeight="true" outlineLevel="0" collapsed="false">
      <c r="A134" s="193"/>
      <c r="B134" s="194" t="str">
        <f aca="false">"EXC-IC = EXtent or Qnty of Non limited Additional Weightage "&amp;IF(I126 = "Relative 10%", "(as %age of Impairment)", "")</f>
        <v>EXC-IC = EXtent or Qnty of Non limited Additional Weightage (as %age of Impairment)</v>
      </c>
      <c r="C134" s="194"/>
      <c r="D134" s="194"/>
      <c r="E134" s="194"/>
      <c r="F134" s="194"/>
      <c r="G134" s="194"/>
      <c r="H134" s="194"/>
      <c r="I134" s="195" t="n">
        <f aca="false">SUM(I131:I133) * (IF(I126 = "Relative 10%", C108*0.01, 1))</f>
        <v>0</v>
      </c>
      <c r="J134" s="195" t="n">
        <f aca="false">SUM(J131:J133)*(IF(I126="Relative 10%",F108*0.01,1))</f>
        <v>0</v>
      </c>
    </row>
    <row r="135" s="192" customFormat="true" ht="20.35" hidden="false" customHeight="true" outlineLevel="0" collapsed="false">
      <c r="A135" s="183"/>
      <c r="B135" s="86" t="s">
        <v>126</v>
      </c>
      <c r="C135" s="86"/>
      <c r="D135" s="86"/>
      <c r="E135" s="86"/>
      <c r="F135" s="86"/>
      <c r="G135" s="86"/>
      <c r="H135" s="86"/>
      <c r="I135" s="86"/>
      <c r="J135" s="86"/>
    </row>
    <row r="136" s="192" customFormat="true" ht="20.35" hidden="false" customHeight="true" outlineLevel="0" collapsed="false">
      <c r="A136" s="186" t="s">
        <v>117</v>
      </c>
      <c r="B136" s="30" t="s">
        <v>118</v>
      </c>
      <c r="C136" s="141" t="s">
        <v>119</v>
      </c>
      <c r="D136" s="141"/>
      <c r="E136" s="30" t="s">
        <v>28</v>
      </c>
      <c r="F136" s="32" t="s">
        <v>120</v>
      </c>
      <c r="G136" s="186" t="s">
        <v>30</v>
      </c>
      <c r="H136" s="186" t="s">
        <v>31</v>
      </c>
      <c r="I136" s="186" t="s">
        <v>121</v>
      </c>
      <c r="J136" s="186" t="s">
        <v>122</v>
      </c>
    </row>
    <row r="137" s="192" customFormat="true" ht="21" hidden="false" customHeight="true" outlineLevel="0" collapsed="false">
      <c r="A137" s="196"/>
      <c r="B137" s="187" t="s">
        <v>127</v>
      </c>
      <c r="C137" s="188" t="s">
        <v>128</v>
      </c>
      <c r="D137" s="188"/>
      <c r="E137" s="43" t="n">
        <v>41</v>
      </c>
      <c r="F137" s="189" t="n">
        <v>0</v>
      </c>
      <c r="G137" s="190" t="n">
        <v>0</v>
      </c>
      <c r="H137" s="190" t="n">
        <v>0</v>
      </c>
      <c r="I137" s="191" t="n">
        <f aca="false">G137</f>
        <v>0</v>
      </c>
      <c r="J137" s="191" t="n">
        <f aca="false">H137</f>
        <v>0</v>
      </c>
    </row>
    <row r="138" s="192" customFormat="true" ht="21" hidden="false" customHeight="true" outlineLevel="0" collapsed="false">
      <c r="A138" s="197"/>
      <c r="B138" s="187" t="s">
        <v>129</v>
      </c>
      <c r="C138" s="198" t="s">
        <v>130</v>
      </c>
      <c r="D138" s="198"/>
      <c r="E138" s="43" t="n">
        <v>42</v>
      </c>
      <c r="F138" s="189" t="n">
        <v>0</v>
      </c>
      <c r="G138" s="190" t="n">
        <v>0</v>
      </c>
      <c r="H138" s="190" t="n">
        <v>0</v>
      </c>
      <c r="I138" s="191" t="n">
        <f aca="false">G138</f>
        <v>0</v>
      </c>
      <c r="J138" s="191" t="n">
        <f aca="false">H138</f>
        <v>0</v>
      </c>
    </row>
    <row r="139" s="192" customFormat="true" ht="21" hidden="false" customHeight="true" outlineLevel="0" collapsed="false">
      <c r="A139" s="199"/>
      <c r="B139" s="187" t="s">
        <v>127</v>
      </c>
      <c r="C139" s="200" t="s">
        <v>131</v>
      </c>
      <c r="D139" s="200"/>
      <c r="E139" s="43" t="n">
        <v>43</v>
      </c>
      <c r="F139" s="189" t="n">
        <v>0</v>
      </c>
      <c r="G139" s="190" t="n">
        <v>0</v>
      </c>
      <c r="H139" s="190" t="n">
        <v>0</v>
      </c>
      <c r="I139" s="191" t="n">
        <f aca="false">G139</f>
        <v>0</v>
      </c>
      <c r="J139" s="191" t="n">
        <f aca="false">H139</f>
        <v>0</v>
      </c>
    </row>
    <row r="140" s="192" customFormat="true" ht="21" hidden="false" customHeight="true" outlineLevel="0" collapsed="false">
      <c r="A140" s="199"/>
      <c r="B140" s="187" t="s">
        <v>127</v>
      </c>
      <c r="C140" s="188" t="s">
        <v>132</v>
      </c>
      <c r="D140" s="188"/>
      <c r="E140" s="43" t="n">
        <v>44</v>
      </c>
      <c r="F140" s="189" t="n">
        <v>0</v>
      </c>
      <c r="G140" s="190" t="n">
        <v>0</v>
      </c>
      <c r="H140" s="190" t="n">
        <v>0</v>
      </c>
      <c r="I140" s="191" t="n">
        <f aca="false">G140</f>
        <v>0</v>
      </c>
      <c r="J140" s="191" t="n">
        <f aca="false">H140</f>
        <v>0</v>
      </c>
    </row>
    <row r="141" s="202" customFormat="true" ht="19.5" hidden="false" customHeight="true" outlineLevel="0" collapsed="false">
      <c r="A141" s="193"/>
      <c r="B141" s="93" t="str">
        <f aca="false">"EXC = EXtent (Quantity) of Extra Points "&amp;IF(I126 = "Relative 10%", "(as percentage of Impairment)", "")</f>
        <v>EXC = EXtent (Quantity) of Extra Points (as percentage of Impairment)</v>
      </c>
      <c r="C141" s="93"/>
      <c r="D141" s="93"/>
      <c r="E141" s="93"/>
      <c r="F141" s="93"/>
      <c r="G141" s="93"/>
      <c r="H141" s="93"/>
      <c r="I141" s="201" t="n">
        <f aca="false">SUM(I137:I140) * (IF(I126 = "Relative 10%", C108 * 0.01, 1))</f>
        <v>0</v>
      </c>
      <c r="J141" s="201" t="n">
        <f aca="false">SUM(J137:J140)*(IF(I126="Relative 10%",F108*0.01,1))</f>
        <v>0</v>
      </c>
    </row>
    <row r="142" s="202" customFormat="true" ht="19.5" hidden="false" customHeight="true" outlineLevel="0" collapsed="false">
      <c r="A142" s="193"/>
      <c r="B142" s="93" t="str">
        <f aca="false">"ALC = Max Allowed Limit of Extra Points "&amp;IF(I126 = "Relative 10%", "(10% of Impairment)", "")</f>
        <v>ALC = Max Allowed Limit of Extra Points (10% of Impairment)</v>
      </c>
      <c r="C142" s="93"/>
      <c r="D142" s="93"/>
      <c r="E142" s="93"/>
      <c r="F142" s="93"/>
      <c r="G142" s="93"/>
      <c r="H142" s="93"/>
      <c r="I142" s="201" t="n">
        <f aca="false">IF(I141=0, 0, IF(I126 = "Relative 10%", C108 * 0.1, 10))</f>
        <v>0</v>
      </c>
      <c r="J142" s="201" t="n">
        <f aca="false">IF(J141=0, 0, IF(I126 = "Relative 10%", F108 * 0.1,10))</f>
        <v>0</v>
      </c>
    </row>
    <row r="143" s="202" customFormat="true" ht="17.1" hidden="false" customHeight="true" outlineLevel="0" collapsed="false">
      <c r="A143" s="203"/>
      <c r="B143" s="204" t="s">
        <v>133</v>
      </c>
      <c r="C143" s="204"/>
      <c r="D143" s="204"/>
      <c r="E143" s="204"/>
      <c r="F143" s="204"/>
      <c r="G143" s="204"/>
      <c r="H143" s="204"/>
      <c r="I143" s="205" t="n">
        <f aca="false">IF(I126 = "Relative 10%", MIN(I141,C108 * 0.1), MIN(I141, 10))</f>
        <v>0</v>
      </c>
      <c r="J143" s="205" t="n">
        <f aca="false">IF(I126 = "Relative 10%", MIN(J141,F108 * 0.1), MIN(J141, 10))</f>
        <v>0</v>
      </c>
    </row>
    <row r="144" s="209" customFormat="true" ht="24.25" hidden="false" customHeight="true" outlineLevel="0" collapsed="false">
      <c r="A144" s="206" t="s">
        <v>134</v>
      </c>
      <c r="B144" s="207" t="s">
        <v>135</v>
      </c>
      <c r="C144" s="207"/>
      <c r="D144" s="207"/>
      <c r="E144" s="207"/>
      <c r="F144" s="207"/>
      <c r="G144" s="207"/>
      <c r="H144" s="207"/>
      <c r="I144" s="208" t="n">
        <f aca="false">I134+I143</f>
        <v>0</v>
      </c>
      <c r="J144" s="208" t="n">
        <f aca="false">J134+J143</f>
        <v>0</v>
      </c>
    </row>
    <row r="145" s="185" customFormat="true" ht="11.5" hidden="false" customHeight="true" outlineLevel="0" collapsed="false">
      <c r="A145" s="210" t="str">
        <f aca="false">IF(I126 = "Relative 10%", "Extra points or Additional Weightage should not exceed 10% of effective impairment.", "Extra points or Additional Weightage should not exceed 10%.")</f>
        <v>Extra points or Additional Weightage should not exceed 10% of effective impairment.</v>
      </c>
      <c r="B145" s="210"/>
      <c r="C145" s="210"/>
      <c r="D145" s="210"/>
      <c r="E145" s="210"/>
      <c r="F145" s="210"/>
      <c r="G145" s="210"/>
      <c r="H145" s="210"/>
      <c r="I145" s="211"/>
      <c r="J145" s="211"/>
    </row>
    <row r="146" s="185" customFormat="true" ht="22.35" hidden="false" customHeight="true" outlineLevel="0" collapsed="false">
      <c r="A146" s="210" t="s">
        <v>136</v>
      </c>
      <c r="B146" s="210"/>
      <c r="C146" s="210"/>
      <c r="D146" s="210"/>
      <c r="E146" s="210"/>
      <c r="F146" s="210"/>
      <c r="G146" s="210"/>
      <c r="H146" s="210"/>
      <c r="I146" s="211"/>
      <c r="J146" s="211"/>
    </row>
    <row r="147" s="185" customFormat="true" ht="16.5" hidden="false" customHeight="true" outlineLevel="0" collapsed="false">
      <c r="A147" s="212" t="s">
        <v>137</v>
      </c>
      <c r="B147" s="212"/>
      <c r="C147" s="212"/>
      <c r="D147" s="212"/>
      <c r="E147" s="212"/>
      <c r="F147" s="212"/>
      <c r="G147" s="212"/>
      <c r="H147" s="212"/>
      <c r="I147" s="212"/>
      <c r="J147" s="212"/>
    </row>
    <row r="148" s="185" customFormat="true" ht="14.45" hidden="false" customHeight="true" outlineLevel="0" collapsed="false">
      <c r="A148" s="213" t="s">
        <v>138</v>
      </c>
      <c r="B148" s="213"/>
      <c r="C148" s="213"/>
      <c r="D148" s="213"/>
      <c r="E148" s="213"/>
      <c r="F148" s="213"/>
      <c r="G148" s="213"/>
      <c r="H148" s="213"/>
      <c r="I148" s="213"/>
      <c r="J148" s="213"/>
    </row>
    <row r="149" customFormat="false" ht="16.15" hidden="false" customHeight="true" outlineLevel="0" collapsed="false">
      <c r="A149" s="214" t="s">
        <v>139</v>
      </c>
      <c r="B149" s="214"/>
      <c r="C149" s="214"/>
      <c r="D149" s="215"/>
      <c r="E149" s="215"/>
      <c r="F149" s="216" t="s">
        <v>140</v>
      </c>
      <c r="G149" s="216"/>
      <c r="H149" s="216"/>
      <c r="I149" s="216"/>
      <c r="J149" s="216"/>
    </row>
    <row r="150" s="219" customFormat="true" ht="14.9" hidden="false" customHeight="true" outlineLevel="0" collapsed="false">
      <c r="A150" s="71" t="str">
        <f aca="false">" "&amp;IF(C108+I144=0," ","On Right Side = "&amp;C108&amp;" (MC &amp; SC) + "&amp;I144&amp;" (EP) ")</f>
        <v>  </v>
      </c>
      <c r="B150" s="71"/>
      <c r="C150" s="71"/>
      <c r="D150" s="217"/>
      <c r="E150" s="217"/>
      <c r="F150" s="218" t="str">
        <f aca="false">" "&amp;IF(F108+J144=0," ","On Left Side = "&amp;F108&amp;" (MC &amp; SC) + "&amp;J144&amp;" (EP)")</f>
        <v>  </v>
      </c>
      <c r="G150" s="218"/>
      <c r="H150" s="218"/>
      <c r="I150" s="218"/>
      <c r="J150" s="218"/>
    </row>
    <row r="151" customFormat="false" ht="11.15" hidden="false" customHeight="true" outlineLevel="0" collapsed="false">
      <c r="A151" s="220" t="n">
        <f aca="false">C108+I144</f>
        <v>0</v>
      </c>
      <c r="B151" s="220"/>
      <c r="C151" s="220"/>
      <c r="D151" s="221"/>
      <c r="E151" s="221"/>
      <c r="F151" s="222" t="n">
        <f aca="false">F108+J144</f>
        <v>0</v>
      </c>
      <c r="G151" s="222"/>
      <c r="H151" s="222"/>
      <c r="I151" s="222"/>
      <c r="J151" s="222"/>
    </row>
    <row r="152" customFormat="false" ht="4.1" hidden="false" customHeight="true" outlineLevel="0" collapsed="false">
      <c r="A152" s="220"/>
      <c r="B152" s="220"/>
      <c r="C152" s="220"/>
      <c r="D152" s="221"/>
      <c r="E152" s="221"/>
      <c r="F152" s="222"/>
      <c r="G152" s="222"/>
      <c r="H152" s="222"/>
      <c r="I152" s="222"/>
      <c r="J152" s="222"/>
    </row>
    <row r="153" customFormat="false" ht="13.65" hidden="false" customHeight="true" outlineLevel="0" collapsed="false">
      <c r="A153" s="223" t="str">
        <f aca="false">IF(A151+F151=0," ",IF(F151=0,"Higher Value (a)",IF(A151&gt;F151,"Higher Value (a)","Lower Value (b)")))</f>
        <v> </v>
      </c>
      <c r="B153" s="223"/>
      <c r="C153" s="224" t="s">
        <v>141</v>
      </c>
      <c r="D153" s="224"/>
      <c r="E153" s="224"/>
      <c r="F153" s="224"/>
      <c r="G153" s="224"/>
      <c r="H153" s="223" t="str">
        <f aca="false">IF(A151+F151=0," ",IF(A151=0,"Higher Value (a)",IF(A151&lt;F151,"Higher Value (a)","Lower Value (b)")))</f>
        <v> </v>
      </c>
      <c r="I153" s="223"/>
      <c r="J153" s="223"/>
    </row>
    <row r="154" customFormat="false" ht="13.65" hidden="false" customHeight="true" outlineLevel="0" collapsed="false">
      <c r="A154" s="225"/>
      <c r="B154" s="225"/>
      <c r="C154" s="226" t="str">
        <f aca="false">IF(A151+F151=0," ",IF(A151&lt;F151,""&amp;TEXT(ROUND(F151,2),"##.##")&amp;"  + ("&amp;ROUND(A151,2)&amp;" (90 - "&amp;ROUND(F151,2)&amp;" ) / 90)",""&amp;TEXT(ROUND(A151,2),"##.##")&amp;"  + ("&amp;ROUND(F151,2)&amp;" (90 - "&amp;ROUND(A151,2)&amp;" ) / 90)"))</f>
        <v> </v>
      </c>
      <c r="D154" s="226"/>
      <c r="E154" s="226"/>
      <c r="F154" s="226"/>
      <c r="G154" s="226"/>
      <c r="H154" s="227" t="str">
        <f aca="false">"="</f>
        <v>=</v>
      </c>
      <c r="I154" s="228" t="n">
        <f aca="false">ROUND(IF(A151&gt;F151,(A151+(F151*((90-A151)/90))),(F151+(A151*((90-F151)/90)))),2)</f>
        <v>0</v>
      </c>
      <c r="J154" s="228"/>
    </row>
    <row r="155" customFormat="false" ht="15.3" hidden="false" customHeight="true" outlineLevel="0" collapsed="false">
      <c r="A155" s="229" t="s">
        <v>142</v>
      </c>
      <c r="B155" s="229"/>
      <c r="C155" s="229"/>
      <c r="D155" s="229"/>
      <c r="E155" s="229"/>
      <c r="F155" s="229"/>
      <c r="G155" s="229"/>
      <c r="H155" s="229"/>
      <c r="I155" s="229"/>
      <c r="J155" s="229"/>
    </row>
    <row r="156" customFormat="false" ht="13.8" hidden="false" customHeight="false" outlineLevel="0" collapsed="false">
      <c r="A156" s="230" t="s">
        <v>143</v>
      </c>
      <c r="B156" s="231" t="n">
        <f aca="false">(IF(I154&gt;=100,100,I154))</f>
        <v>0</v>
      </c>
      <c r="C156" s="232" t="s">
        <v>144</v>
      </c>
      <c r="D156" s="233" t="n">
        <f aca="false">ROUND(IF(I154&gt;=100,100,I154),0)</f>
        <v>0</v>
      </c>
      <c r="E156" s="233"/>
      <c r="F156" s="234" t="s">
        <v>145</v>
      </c>
      <c r="G156" s="234"/>
    </row>
    <row r="157" customFormat="false" ht="12.8" hidden="false" customHeight="false" outlineLevel="0" collapsed="false">
      <c r="A157" s="235" t="s">
        <v>146</v>
      </c>
      <c r="B157" s="235"/>
      <c r="C157" s="235"/>
      <c r="D157" s="235"/>
      <c r="E157" s="235"/>
      <c r="F157" s="235"/>
      <c r="G157" s="235"/>
      <c r="H157" s="235"/>
      <c r="I157" s="235"/>
      <c r="J157" s="235"/>
    </row>
    <row r="158" customFormat="false" ht="12.8" hidden="false" customHeight="false" outlineLevel="0" collapsed="false">
      <c r="A158" s="236" t="s">
        <v>147</v>
      </c>
      <c r="B158" s="236"/>
      <c r="C158" s="236"/>
      <c r="D158" s="236"/>
      <c r="E158" s="236"/>
      <c r="F158" s="236"/>
      <c r="G158" s="236"/>
      <c r="H158" s="236"/>
      <c r="I158" s="236"/>
      <c r="J158" s="237"/>
    </row>
    <row r="159" customFormat="false" ht="12.8" hidden="false" customHeight="true" outlineLevel="0" collapsed="false">
      <c r="A159" s="238" t="s">
        <v>148</v>
      </c>
      <c r="B159" s="238"/>
      <c r="C159" s="238"/>
      <c r="D159" s="238"/>
      <c r="E159" s="238"/>
      <c r="F159" s="238"/>
      <c r="G159" s="238"/>
      <c r="H159" s="238"/>
      <c r="I159" s="238"/>
      <c r="J159" s="238"/>
    </row>
    <row r="160" customFormat="false" ht="12.8" hidden="false" customHeight="false" outlineLevel="0" collapsed="false">
      <c r="A160" s="238"/>
      <c r="B160" s="238"/>
      <c r="C160" s="238"/>
      <c r="D160" s="238"/>
      <c r="E160" s="238"/>
      <c r="F160" s="238"/>
      <c r="G160" s="238"/>
      <c r="H160" s="238"/>
      <c r="I160" s="238"/>
      <c r="J160" s="238"/>
    </row>
    <row r="161" customFormat="false" ht="12.4" hidden="false" customHeight="true" outlineLevel="0" collapsed="false">
      <c r="A161" s="239" t="s">
        <v>149</v>
      </c>
      <c r="B161" s="240"/>
      <c r="C161" s="240"/>
      <c r="D161" s="240"/>
      <c r="E161" s="240"/>
      <c r="F161" s="240"/>
      <c r="G161" s="240"/>
      <c r="H161" s="240"/>
      <c r="I161" s="240"/>
      <c r="J161" s="237"/>
    </row>
    <row r="162" customFormat="false" ht="10.35" hidden="false" customHeight="true" outlineLevel="0" collapsed="false">
      <c r="A162" s="235" t="s">
        <v>150</v>
      </c>
      <c r="B162" s="235"/>
      <c r="C162" s="235"/>
      <c r="D162" s="235"/>
      <c r="E162" s="235"/>
      <c r="F162" s="235"/>
      <c r="G162" s="235"/>
      <c r="H162" s="235"/>
      <c r="I162" s="235"/>
      <c r="J162" s="235"/>
    </row>
    <row r="163" s="242" customFormat="true" ht="12.8" hidden="false" customHeight="false" outlineLevel="0" collapsed="false">
      <c r="A163" s="241" t="s">
        <v>151</v>
      </c>
      <c r="B163" s="241"/>
      <c r="C163" s="241" t="s">
        <v>152</v>
      </c>
      <c r="D163" s="241" t="s">
        <v>153</v>
      </c>
      <c r="E163" s="241"/>
      <c r="F163" s="241"/>
      <c r="G163" s="241"/>
      <c r="H163" s="241"/>
      <c r="I163" s="241"/>
    </row>
    <row r="164" s="242" customFormat="true" ht="12.8" hidden="false" customHeight="false" outlineLevel="0" collapsed="false">
      <c r="A164" s="241" t="s">
        <v>154</v>
      </c>
      <c r="B164" s="241"/>
      <c r="C164" s="241" t="s">
        <v>155</v>
      </c>
      <c r="D164" s="241" t="s">
        <v>156</v>
      </c>
      <c r="E164" s="241"/>
      <c r="F164" s="241"/>
      <c r="G164" s="241"/>
      <c r="H164" s="241"/>
      <c r="I164" s="241"/>
    </row>
    <row r="165" s="242" customFormat="true" ht="10.35" hidden="false" customHeight="true" outlineLevel="0" collapsed="false">
      <c r="A165" s="241" t="s">
        <v>157</v>
      </c>
      <c r="B165" s="241"/>
      <c r="C165" s="241" t="s">
        <v>158</v>
      </c>
      <c r="D165" s="241"/>
      <c r="E165" s="241"/>
      <c r="F165" s="241"/>
      <c r="G165" s="241"/>
      <c r="H165" s="241"/>
      <c r="I165" s="241"/>
    </row>
    <row r="166" customFormat="false" ht="11.1" hidden="false" customHeight="true" outlineLevel="0" collapsed="false">
      <c r="B166" s="240"/>
      <c r="C166" s="240"/>
      <c r="D166" s="240"/>
      <c r="E166" s="240"/>
      <c r="F166" s="240"/>
      <c r="G166" s="240"/>
      <c r="H166" s="240"/>
      <c r="I166" s="240"/>
      <c r="J166" s="237"/>
    </row>
    <row r="167" s="185" customFormat="true" ht="13.7" hidden="false" customHeight="true" outlineLevel="0" collapsed="false">
      <c r="A167" s="235" t="s">
        <v>159</v>
      </c>
      <c r="B167" s="243"/>
      <c r="C167" s="243"/>
      <c r="D167" s="243"/>
      <c r="E167" s="243"/>
      <c r="F167" s="237"/>
      <c r="G167" s="237"/>
      <c r="H167" s="237"/>
      <c r="I167" s="237"/>
      <c r="J167" s="237"/>
    </row>
    <row r="168" s="169" customFormat="true" ht="9.95" hidden="false" customHeight="true" outlineLevel="0" collapsed="false">
      <c r="A168" s="244" t="str">
        <f aca="false">C5</f>
        <v>GAZETTE NOTIFICATION Ministry of Social Justice &amp; Empowerment, GOI, Regd No. DL33004/99 (Extraordinary) Part II, Sec. 3, Subsection(ii) January 5, 2018, Appendix II Form B Page 109</v>
      </c>
      <c r="B168" s="244"/>
      <c r="C168" s="244"/>
      <c r="D168" s="244"/>
      <c r="E168" s="244"/>
      <c r="F168" s="244"/>
      <c r="G168" s="244"/>
      <c r="H168" s="244"/>
      <c r="I168" s="244"/>
      <c r="J168" s="244"/>
    </row>
    <row r="169" customFormat="false" ht="12.8" hidden="false" customHeight="false" outlineLevel="0" collapsed="false">
      <c r="A169" s="244"/>
      <c r="B169" s="244"/>
      <c r="C169" s="244"/>
      <c r="D169" s="244"/>
      <c r="E169" s="244"/>
      <c r="F169" s="244"/>
      <c r="G169" s="244"/>
      <c r="H169" s="244"/>
      <c r="I169" s="244"/>
      <c r="J169" s="244"/>
    </row>
    <row r="170" customFormat="false" ht="9" hidden="false" customHeight="true" outlineLevel="0" collapsed="false">
      <c r="A170" s="244"/>
      <c r="B170" s="244"/>
      <c r="C170" s="244"/>
      <c r="D170" s="244"/>
      <c r="E170" s="244"/>
      <c r="F170" s="244"/>
      <c r="G170" s="244"/>
      <c r="H170" s="244"/>
      <c r="I170" s="244"/>
      <c r="J170" s="244"/>
    </row>
    <row r="171" s="169" customFormat="true" ht="12.8" hidden="false" customHeight="false" outlineLevel="0" collapsed="false">
      <c r="A171" s="245"/>
      <c r="B171" s="245"/>
      <c r="C171" s="245"/>
      <c r="D171" s="245"/>
      <c r="E171" s="245"/>
      <c r="F171" s="245"/>
      <c r="G171" s="245"/>
      <c r="H171" s="246" t="s">
        <v>160</v>
      </c>
      <c r="I171" s="246"/>
      <c r="J171" s="246"/>
    </row>
  </sheetData>
  <sheetProtection sheet="true" objects="true" scenarios="true"/>
  <mergeCells count="130">
    <mergeCell ref="I1:J1"/>
    <mergeCell ref="A2:J2"/>
    <mergeCell ref="B3:G3"/>
    <mergeCell ref="I3:J3"/>
    <mergeCell ref="B4:E4"/>
    <mergeCell ref="I4:J4"/>
    <mergeCell ref="C5:J6"/>
    <mergeCell ref="F7:G7"/>
    <mergeCell ref="F11:G11"/>
    <mergeCell ref="A14:A15"/>
    <mergeCell ref="C14:C18"/>
    <mergeCell ref="C20:H20"/>
    <mergeCell ref="C21:H21"/>
    <mergeCell ref="C22:H22"/>
    <mergeCell ref="C25:H25"/>
    <mergeCell ref="D26:H26"/>
    <mergeCell ref="C27:H27"/>
    <mergeCell ref="C28:C34"/>
    <mergeCell ref="C35:H35"/>
    <mergeCell ref="D36:H36"/>
    <mergeCell ref="C37:H37"/>
    <mergeCell ref="A38:H38"/>
    <mergeCell ref="A39:H39"/>
    <mergeCell ref="A40:J40"/>
    <mergeCell ref="C44:C49"/>
    <mergeCell ref="C50:H50"/>
    <mergeCell ref="C51:H51"/>
    <mergeCell ref="C52:C53"/>
    <mergeCell ref="C54:H54"/>
    <mergeCell ref="C55:H55"/>
    <mergeCell ref="C56:C62"/>
    <mergeCell ref="C63:H63"/>
    <mergeCell ref="C64:H64"/>
    <mergeCell ref="A65:H65"/>
    <mergeCell ref="A66:H66"/>
    <mergeCell ref="A67:H67"/>
    <mergeCell ref="I67:J67"/>
    <mergeCell ref="I69:J69"/>
    <mergeCell ref="A70:J70"/>
    <mergeCell ref="B71:G71"/>
    <mergeCell ref="I71:J71"/>
    <mergeCell ref="B72:D72"/>
    <mergeCell ref="I72:J72"/>
    <mergeCell ref="A73:J73"/>
    <mergeCell ref="A74:H74"/>
    <mergeCell ref="A76:H76"/>
    <mergeCell ref="D79:G79"/>
    <mergeCell ref="A80:B80"/>
    <mergeCell ref="C80:D80"/>
    <mergeCell ref="F80:I80"/>
    <mergeCell ref="A81:B82"/>
    <mergeCell ref="C81:D81"/>
    <mergeCell ref="F81:I81"/>
    <mergeCell ref="C82:D82"/>
    <mergeCell ref="F82:I82"/>
    <mergeCell ref="A83:J83"/>
    <mergeCell ref="A84:J84"/>
    <mergeCell ref="F86:G86"/>
    <mergeCell ref="C87:D87"/>
    <mergeCell ref="C89:D89"/>
    <mergeCell ref="C90:D90"/>
    <mergeCell ref="C91:D91"/>
    <mergeCell ref="C92:D92"/>
    <mergeCell ref="C93:D93"/>
    <mergeCell ref="C94:D94"/>
    <mergeCell ref="C95:D95"/>
    <mergeCell ref="C96:D96"/>
    <mergeCell ref="C97:D97"/>
    <mergeCell ref="B98:H98"/>
    <mergeCell ref="B99:H99"/>
    <mergeCell ref="A101:J101"/>
    <mergeCell ref="A102:H102"/>
    <mergeCell ref="A103:H103"/>
    <mergeCell ref="A104:H104"/>
    <mergeCell ref="A105:H105"/>
    <mergeCell ref="A106:B106"/>
    <mergeCell ref="C106:D106"/>
    <mergeCell ref="F106:I106"/>
    <mergeCell ref="A107:B108"/>
    <mergeCell ref="C107:E107"/>
    <mergeCell ref="F107:I107"/>
    <mergeCell ref="C108:E108"/>
    <mergeCell ref="F108:I108"/>
    <mergeCell ref="H119:J119"/>
    <mergeCell ref="I122:J122"/>
    <mergeCell ref="A123:J123"/>
    <mergeCell ref="B124:G124"/>
    <mergeCell ref="I124:J124"/>
    <mergeCell ref="B125:E125"/>
    <mergeCell ref="I125:J125"/>
    <mergeCell ref="B126:H127"/>
    <mergeCell ref="I126:J126"/>
    <mergeCell ref="B131:J131"/>
    <mergeCell ref="C132:D132"/>
    <mergeCell ref="C133:D133"/>
    <mergeCell ref="B134:H134"/>
    <mergeCell ref="B135:J135"/>
    <mergeCell ref="C136:D136"/>
    <mergeCell ref="C137:D137"/>
    <mergeCell ref="C138:D138"/>
    <mergeCell ref="C139:D139"/>
    <mergeCell ref="C140:D140"/>
    <mergeCell ref="B141:H141"/>
    <mergeCell ref="B142:H142"/>
    <mergeCell ref="B143:H143"/>
    <mergeCell ref="B144:H144"/>
    <mergeCell ref="A145:H145"/>
    <mergeCell ref="A146:H146"/>
    <mergeCell ref="A147:J147"/>
    <mergeCell ref="A148:J148"/>
    <mergeCell ref="A149:C149"/>
    <mergeCell ref="F149:J149"/>
    <mergeCell ref="A150:C150"/>
    <mergeCell ref="F150:J150"/>
    <mergeCell ref="A151:C152"/>
    <mergeCell ref="F151:J152"/>
    <mergeCell ref="A153:B153"/>
    <mergeCell ref="C153:G153"/>
    <mergeCell ref="H153:J153"/>
    <mergeCell ref="C154:G154"/>
    <mergeCell ref="I154:J154"/>
    <mergeCell ref="A155:J155"/>
    <mergeCell ref="F156:G156"/>
    <mergeCell ref="A157:J157"/>
    <mergeCell ref="A158:I158"/>
    <mergeCell ref="A159:J160"/>
    <mergeCell ref="A162:J162"/>
    <mergeCell ref="A168:J170"/>
    <mergeCell ref="A171:G171"/>
    <mergeCell ref="H171:J171"/>
  </mergeCells>
  <dataValidations count="7">
    <dataValidation allowBlank="true" errorStyle="stop" operator="equal" showDropDown="false" showErrorMessage="true" showInputMessage="false" sqref="A9:A10" type="decimal">
      <formula1>#ref!</formula1>
      <formula2>0</formula2>
    </dataValidation>
    <dataValidation allowBlank="true" error="Value should be either 2001 or 2018" errorStyle="stop" errorTitle="Wrong Values" operator="equal" showDropDown="false" showErrorMessage="true" showInputMessage="false" sqref="B5:B6" type="list">
      <formula1>"2018,2001"</formula1>
      <formula2>0</formula2>
    </dataValidation>
    <dataValidation allowBlank="true" errorStyle="stop" operator="equal" showDropDown="false" showErrorMessage="true" showInputMessage="false" sqref="I126" type="list">
      <formula1>"Absolute 10%,Relative 10%"</formula1>
      <formula2>0</formula2>
    </dataValidation>
    <dataValidation allowBlank="true" errorStyle="stop" operator="equal" showDropDown="false" showErrorMessage="true" showInputMessage="false" sqref="A131 A133:D133 F133:AMJ133 K134:AMJ140 A135 B137:D137 F137:F140 I137:J140 A138:D140" type="none">
      <formula1>0</formula1>
      <formula2>0</formula2>
    </dataValidation>
    <dataValidation allowBlank="false" errorStyle="stop" operator="equal" showDropDown="false" showErrorMessage="true" showInputMessage="false" sqref="A137" type="none">
      <formula1>0</formula1>
      <formula2>0</formula2>
    </dataValidation>
    <dataValidation allowBlank="true" errorStyle="stop" operator="between" showDropDown="false" showErrorMessage="true" showInputMessage="false" sqref="G137:H137 G139:H140" type="whole">
      <formula1>0</formula1>
      <formula2>6</formula2>
    </dataValidation>
    <dataValidation allowBlank="true" errorStyle="stop" operator="between" showDropDown="false" showErrorMessage="true" showInputMessage="false" sqref="G138:H138" type="whole">
      <formula1>0</formula1>
      <formula2>9</formula2>
    </dataValidation>
  </dataValidations>
  <printOptions headings="false" gridLines="false" gridLinesSet="true" horizontalCentered="false" verticalCentered="false"/>
  <pageMargins left="0.75" right="0.75" top="0.5" bottom="1" header="0.511811023622047" footer="0.511811023622047"/>
  <pageSetup paperSize="9" scale="83" fitToWidth="1" fitToHeight="1" pageOrder="downThenOver" orientation="portrait" blackAndWhite="false" draft="false" cellComments="none" horizontalDpi="300" verticalDpi="300" copies="1"/>
  <headerFooter differentFirst="false" differentOddEven="false">
    <oddHeader/>
    <oddFooter/>
  </headerFooter>
  <rowBreaks count="2" manualBreakCount="2">
    <brk id="68" man="true" max="16383" min="0"/>
    <brk id="121"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64"/>
  <sheetViews>
    <sheetView showFormulas="false" showGridLines="true" showRowColHeaders="true" showZeros="true" rightToLeft="false" tabSelected="false" showOutlineSymbols="true" defaultGridColor="true" view="pageBreakPreview" topLeftCell="A37" colorId="64" zoomScale="100" zoomScaleNormal="100" zoomScalePageLayoutView="100" workbookViewId="0">
      <selection pane="topLeft" activeCell="A1" activeCellId="0" sqref="A1"/>
    </sheetView>
  </sheetViews>
  <sheetFormatPr defaultColWidth="11.6875" defaultRowHeight="12.8" zeroHeight="false" outlineLevelRow="0" outlineLevelCol="0"/>
  <cols>
    <col collapsed="false" customWidth="true" hidden="false" outlineLevel="0" max="3" min="3" style="0" width="9.85"/>
    <col collapsed="false" customWidth="true" hidden="false" outlineLevel="0" max="4" min="4" style="0" width="10.46"/>
    <col collapsed="false" customWidth="true" hidden="false" outlineLevel="0" max="5" min="5" style="0" width="7.87"/>
    <col collapsed="false" customWidth="true" hidden="false" outlineLevel="0" max="6" min="6" style="0" width="9.09"/>
    <col collapsed="false" customWidth="true" hidden="false" outlineLevel="0" max="7" min="7" style="0" width="8.96"/>
    <col collapsed="false" customWidth="true" hidden="false" outlineLevel="0" max="8" min="8" style="0" width="7.58"/>
    <col collapsed="false" customWidth="true" hidden="false" outlineLevel="0" max="9" min="9" style="0" width="7.68"/>
    <col collapsed="false" customWidth="true" hidden="false" outlineLevel="0" max="10" min="10" style="0" width="9.09"/>
    <col collapsed="false" customWidth="true" hidden="false" outlineLevel="0" max="11" min="11" style="0" width="8.84"/>
  </cols>
  <sheetData>
    <row r="1" customFormat="false" ht="15" hidden="false" customHeight="true" outlineLevel="0" collapsed="false">
      <c r="A1" s="4" t="s">
        <v>161</v>
      </c>
      <c r="B1" s="4"/>
      <c r="C1" s="4"/>
      <c r="D1" s="4"/>
      <c r="E1" s="4"/>
      <c r="F1" s="4"/>
      <c r="G1" s="4"/>
      <c r="H1" s="4"/>
      <c r="I1" s="4"/>
      <c r="J1" s="125"/>
      <c r="K1" s="125"/>
    </row>
    <row r="2" customFormat="false" ht="16.45" hidden="false" customHeight="true" outlineLevel="0" collapsed="false">
      <c r="A2" s="247" t="s">
        <v>162</v>
      </c>
      <c r="B2" s="6" t="s">
        <v>3</v>
      </c>
      <c r="C2" s="6"/>
      <c r="D2" s="6"/>
      <c r="E2" s="6"/>
      <c r="F2" s="6"/>
      <c r="G2" s="102" t="s">
        <v>76</v>
      </c>
      <c r="H2" s="111" t="str">
        <f aca="false">'Lower Limb Score Sheet'!I3</f>
        <v>Date Here</v>
      </c>
      <c r="I2" s="111"/>
      <c r="J2" s="125"/>
      <c r="K2" s="125"/>
    </row>
    <row r="3" customFormat="false" ht="12.8" hidden="false" customHeight="false" outlineLevel="0" collapsed="false">
      <c r="A3" s="112" t="s">
        <v>77</v>
      </c>
      <c r="B3" s="113" t="str">
        <f aca="false">'Lower Limb Score Sheet'!B4</f>
        <v>Name Here</v>
      </c>
      <c r="C3" s="113"/>
      <c r="D3" s="113"/>
      <c r="E3" s="115" t="s">
        <v>78</v>
      </c>
      <c r="F3" s="116" t="str">
        <f aca="false">'Lower Limb Score Sheet'!G4</f>
        <v>Age Here</v>
      </c>
      <c r="G3" s="115" t="s">
        <v>79</v>
      </c>
      <c r="H3" s="117" t="str">
        <f aca="false">'Lower Limb Score Sheet'!I4</f>
        <v>Gender Here</v>
      </c>
      <c r="I3" s="117"/>
      <c r="J3" s="125"/>
      <c r="K3" s="125"/>
    </row>
    <row r="4" customFormat="false" ht="12.8" hidden="false" customHeight="true" outlineLevel="0" collapsed="false">
      <c r="A4" s="118" t="s">
        <v>163</v>
      </c>
      <c r="B4" s="118"/>
      <c r="C4" s="118"/>
      <c r="D4" s="118"/>
      <c r="E4" s="118"/>
      <c r="F4" s="118"/>
      <c r="G4" s="118"/>
      <c r="H4" s="118"/>
      <c r="I4" s="118"/>
      <c r="J4" s="125"/>
      <c r="K4" s="125"/>
    </row>
    <row r="5" customFormat="false" ht="12.8" hidden="false" customHeight="false" outlineLevel="0" collapsed="false">
      <c r="D5" s="248" t="s">
        <v>164</v>
      </c>
      <c r="E5" s="248"/>
      <c r="F5" s="248"/>
      <c r="G5" s="248"/>
      <c r="J5" s="249" t="s">
        <v>165</v>
      </c>
      <c r="K5" s="249"/>
    </row>
    <row r="6" customFormat="false" ht="25.1" hidden="false" customHeight="false" outlineLevel="0" collapsed="false">
      <c r="A6" s="30" t="s">
        <v>166</v>
      </c>
      <c r="B6" s="30" t="s">
        <v>26</v>
      </c>
      <c r="C6" s="32" t="s">
        <v>167</v>
      </c>
      <c r="D6" s="30" t="s">
        <v>27</v>
      </c>
      <c r="E6" s="32" t="s">
        <v>29</v>
      </c>
      <c r="F6" s="33" t="s">
        <v>30</v>
      </c>
      <c r="G6" s="33" t="s">
        <v>31</v>
      </c>
      <c r="H6" s="34" t="s">
        <v>32</v>
      </c>
      <c r="I6" s="35" t="s">
        <v>33</v>
      </c>
      <c r="J6" s="34" t="s">
        <v>168</v>
      </c>
      <c r="K6" s="35" t="s">
        <v>169</v>
      </c>
    </row>
    <row r="7" customFormat="false" ht="12.8" hidden="false" customHeight="true" outlineLevel="0" collapsed="false">
      <c r="A7" s="250" t="s">
        <v>170</v>
      </c>
      <c r="B7" s="251" t="s">
        <v>171</v>
      </c>
      <c r="C7" s="252" t="n">
        <v>10</v>
      </c>
      <c r="D7" s="253" t="s">
        <v>37</v>
      </c>
      <c r="E7" s="254" t="n">
        <v>30</v>
      </c>
      <c r="F7" s="89" t="n">
        <v>30</v>
      </c>
      <c r="G7" s="89" t="n">
        <v>30</v>
      </c>
      <c r="H7" s="135" t="n">
        <f aca="false">((E7-F7)/E7)*100</f>
        <v>0</v>
      </c>
      <c r="I7" s="136" t="n">
        <f aca="false">((E7-G7)/E7)*100</f>
        <v>0</v>
      </c>
      <c r="J7" s="135" t="n">
        <f aca="false">((E7-F7)/E7)*100*C7/20</f>
        <v>0</v>
      </c>
      <c r="K7" s="136" t="n">
        <f aca="false">((E7-G7)/E7)*100*C7/20</f>
        <v>0</v>
      </c>
    </row>
    <row r="8" customFormat="false" ht="12.8" hidden="false" customHeight="false" outlineLevel="0" collapsed="false">
      <c r="A8" s="250"/>
      <c r="B8" s="251" t="s">
        <v>172</v>
      </c>
      <c r="C8" s="252" t="n">
        <v>4</v>
      </c>
      <c r="D8" s="253"/>
      <c r="E8" s="255" t="n">
        <v>25</v>
      </c>
      <c r="F8" s="89" t="n">
        <v>25</v>
      </c>
      <c r="G8" s="89" t="n">
        <v>25</v>
      </c>
      <c r="H8" s="135" t="n">
        <f aca="false">((E8-F8)/E8)*100</f>
        <v>0</v>
      </c>
      <c r="I8" s="136" t="n">
        <f aca="false">((E8-G8)/E8)*100</f>
        <v>0</v>
      </c>
      <c r="J8" s="135" t="n">
        <f aca="false">((E8-F8)/E8)*100*C8/20</f>
        <v>0</v>
      </c>
      <c r="K8" s="136" t="n">
        <f aca="false">((E8-G8)/E8)*100*C8/20</f>
        <v>0</v>
      </c>
    </row>
    <row r="9" customFormat="false" ht="12.8" hidden="false" customHeight="false" outlineLevel="0" collapsed="false">
      <c r="A9" s="250"/>
      <c r="B9" s="251" t="s">
        <v>173</v>
      </c>
      <c r="C9" s="252" t="n">
        <v>3</v>
      </c>
      <c r="D9" s="253"/>
      <c r="E9" s="255" t="n">
        <v>25</v>
      </c>
      <c r="F9" s="89" t="n">
        <v>25</v>
      </c>
      <c r="G9" s="89" t="n">
        <v>25</v>
      </c>
      <c r="H9" s="135" t="n">
        <f aca="false">((E9-F9)/E9)*100</f>
        <v>0</v>
      </c>
      <c r="I9" s="136" t="n">
        <f aca="false">((E9-G9)/E9)*100</f>
        <v>0</v>
      </c>
      <c r="J9" s="135" t="n">
        <f aca="false">((E9-F9)/E9)*100*C9/20</f>
        <v>0</v>
      </c>
      <c r="K9" s="136" t="n">
        <f aca="false">((E9-G9)/E9)*100*C9/20</f>
        <v>0</v>
      </c>
    </row>
    <row r="10" customFormat="false" ht="12.8" hidden="false" customHeight="false" outlineLevel="0" collapsed="false">
      <c r="A10" s="250"/>
      <c r="B10" s="251" t="s">
        <v>174</v>
      </c>
      <c r="C10" s="252" t="n">
        <v>2</v>
      </c>
      <c r="D10" s="253"/>
      <c r="E10" s="255" t="n">
        <v>20</v>
      </c>
      <c r="F10" s="89" t="n">
        <v>20</v>
      </c>
      <c r="G10" s="89" t="n">
        <v>20</v>
      </c>
      <c r="H10" s="135" t="n">
        <f aca="false">((E10-F10)/E10)*100</f>
        <v>0</v>
      </c>
      <c r="I10" s="136" t="n">
        <f aca="false">((E10-G10)/E10)*100</f>
        <v>0</v>
      </c>
      <c r="J10" s="135" t="n">
        <f aca="false">((E10-F10)/E10)*100*C10/20</f>
        <v>0</v>
      </c>
      <c r="K10" s="136" t="n">
        <f aca="false">((E10-G10)/E10)*100*C10/20</f>
        <v>0</v>
      </c>
    </row>
    <row r="11" customFormat="false" ht="12.8" hidden="false" customHeight="false" outlineLevel="0" collapsed="false">
      <c r="A11" s="250"/>
      <c r="B11" s="251" t="s">
        <v>175</v>
      </c>
      <c r="C11" s="252" t="n">
        <v>1</v>
      </c>
      <c r="D11" s="253"/>
      <c r="E11" s="255" t="n">
        <v>20</v>
      </c>
      <c r="F11" s="89" t="n">
        <v>20</v>
      </c>
      <c r="G11" s="89" t="n">
        <v>20</v>
      </c>
      <c r="H11" s="135" t="n">
        <f aca="false">((E11-F11)/E11)*100</f>
        <v>0</v>
      </c>
      <c r="I11" s="136" t="n">
        <f aca="false">((E11-G11)/E11)*100</f>
        <v>0</v>
      </c>
      <c r="J11" s="135" t="n">
        <f aca="false">((E11-F11)/E11)*100*C11/20</f>
        <v>0</v>
      </c>
      <c r="K11" s="136" t="n">
        <f aca="false">((E11-G11)/E11)*100*C11/20</f>
        <v>0</v>
      </c>
    </row>
    <row r="12" customFormat="false" ht="12.8" hidden="false" customHeight="false" outlineLevel="0" collapsed="false">
      <c r="A12" s="256"/>
      <c r="B12" s="256"/>
      <c r="C12" s="256"/>
      <c r="D12" s="256"/>
      <c r="E12" s="256"/>
      <c r="F12" s="256"/>
      <c r="G12" s="256"/>
      <c r="H12" s="256"/>
      <c r="I12" s="257" t="s">
        <v>176</v>
      </c>
      <c r="J12" s="135" t="n">
        <f aca="false">SUM(J7:J11)</f>
        <v>0</v>
      </c>
      <c r="K12" s="136" t="n">
        <f aca="false">SUM(K7:K11)</f>
        <v>0</v>
      </c>
    </row>
    <row r="13" customFormat="false" ht="12.8" hidden="false" customHeight="false" outlineLevel="0" collapsed="false">
      <c r="A13" s="256"/>
      <c r="B13" s="256"/>
      <c r="C13" s="256"/>
      <c r="D13" s="256"/>
      <c r="E13" s="256"/>
      <c r="F13" s="256"/>
      <c r="G13" s="256"/>
      <c r="H13" s="256"/>
      <c r="I13" s="256"/>
      <c r="J13" s="256"/>
      <c r="K13" s="256"/>
    </row>
    <row r="14" customFormat="false" ht="12.8" hidden="false" customHeight="false" outlineLevel="0" collapsed="false">
      <c r="A14" s="256"/>
      <c r="B14" s="256"/>
      <c r="C14" s="256"/>
      <c r="D14" s="256"/>
      <c r="E14" s="256"/>
      <c r="F14" s="256"/>
      <c r="G14" s="256"/>
      <c r="H14" s="256"/>
      <c r="I14" s="256"/>
      <c r="J14" s="256"/>
      <c r="K14" s="256"/>
    </row>
    <row r="15" customFormat="false" ht="12.8" hidden="false" customHeight="false" outlineLevel="0" collapsed="false">
      <c r="A15" s="256"/>
      <c r="B15" s="256"/>
      <c r="C15" s="256"/>
      <c r="D15" s="256"/>
      <c r="E15" s="256"/>
      <c r="F15" s="256"/>
      <c r="G15" s="256"/>
      <c r="H15" s="256"/>
      <c r="I15" s="256"/>
      <c r="J15" s="256"/>
      <c r="K15" s="256"/>
    </row>
    <row r="16" customFormat="false" ht="25.1" hidden="false" customHeight="false" outlineLevel="0" collapsed="false">
      <c r="A16" s="30" t="s">
        <v>166</v>
      </c>
      <c r="B16" s="30" t="s">
        <v>26</v>
      </c>
      <c r="C16" s="32" t="s">
        <v>167</v>
      </c>
      <c r="D16" s="30" t="s">
        <v>27</v>
      </c>
      <c r="E16" s="32" t="s">
        <v>29</v>
      </c>
      <c r="F16" s="33" t="s">
        <v>30</v>
      </c>
      <c r="G16" s="33" t="s">
        <v>31</v>
      </c>
      <c r="H16" s="34" t="s">
        <v>32</v>
      </c>
      <c r="I16" s="35" t="s">
        <v>33</v>
      </c>
      <c r="J16" s="34" t="s">
        <v>168</v>
      </c>
      <c r="K16" s="35" t="s">
        <v>169</v>
      </c>
    </row>
    <row r="17" customFormat="false" ht="12.8" hidden="false" customHeight="true" outlineLevel="0" collapsed="false">
      <c r="A17" s="250" t="s">
        <v>170</v>
      </c>
      <c r="B17" s="251" t="s">
        <v>171</v>
      </c>
      <c r="C17" s="252" t="n">
        <v>10</v>
      </c>
      <c r="D17" s="253" t="s">
        <v>38</v>
      </c>
      <c r="E17" s="254" t="n">
        <v>70</v>
      </c>
      <c r="F17" s="89" t="n">
        <v>70</v>
      </c>
      <c r="G17" s="89" t="n">
        <v>70</v>
      </c>
      <c r="H17" s="135" t="n">
        <f aca="false">((E17-F17)/E17)*100</f>
        <v>0</v>
      </c>
      <c r="I17" s="136" t="n">
        <f aca="false">((E17-G17)/50)*100</f>
        <v>0</v>
      </c>
      <c r="J17" s="135" t="n">
        <f aca="false">((E17-F17)/E17)*100*C17/20</f>
        <v>0</v>
      </c>
      <c r="K17" s="136" t="n">
        <f aca="false">((E17-G17)/E17)*100*C17/20</f>
        <v>0</v>
      </c>
    </row>
    <row r="18" customFormat="false" ht="12.8" hidden="false" customHeight="false" outlineLevel="0" collapsed="false">
      <c r="A18" s="250"/>
      <c r="B18" s="251" t="s">
        <v>172</v>
      </c>
      <c r="C18" s="252" t="n">
        <v>4</v>
      </c>
      <c r="D18" s="253"/>
      <c r="E18" s="255" t="n">
        <v>50</v>
      </c>
      <c r="F18" s="89" t="n">
        <v>50</v>
      </c>
      <c r="G18" s="89" t="n">
        <v>50</v>
      </c>
      <c r="H18" s="135" t="n">
        <f aca="false">((E18-F18)/E18)*100</f>
        <v>0</v>
      </c>
      <c r="I18" s="136" t="n">
        <f aca="false">((E18-G18)/50)*100</f>
        <v>0</v>
      </c>
      <c r="J18" s="135" t="n">
        <f aca="false">((E18-F18)/E18)*100*C18/20</f>
        <v>0</v>
      </c>
      <c r="K18" s="136" t="n">
        <f aca="false">((E18-G18)/E18)*100*C18/20</f>
        <v>0</v>
      </c>
    </row>
    <row r="19" customFormat="false" ht="12.8" hidden="false" customHeight="false" outlineLevel="0" collapsed="false">
      <c r="A19" s="250"/>
      <c r="B19" s="251" t="s">
        <v>173</v>
      </c>
      <c r="C19" s="252" t="n">
        <v>3</v>
      </c>
      <c r="D19" s="253"/>
      <c r="E19" s="255" t="n">
        <v>50</v>
      </c>
      <c r="F19" s="89" t="n">
        <v>50</v>
      </c>
      <c r="G19" s="89" t="n">
        <v>50</v>
      </c>
      <c r="H19" s="135" t="n">
        <f aca="false">((E19-F19)/E19)*100</f>
        <v>0</v>
      </c>
      <c r="I19" s="136" t="n">
        <f aca="false">((E19-G19)/50)*100</f>
        <v>0</v>
      </c>
      <c r="J19" s="135" t="n">
        <f aca="false">((E19-F19)/E19)*100*C19/20</f>
        <v>0</v>
      </c>
      <c r="K19" s="136" t="n">
        <f aca="false">((E19-G19)/E19)*100*C19/20</f>
        <v>0</v>
      </c>
    </row>
    <row r="20" customFormat="false" ht="12.8" hidden="false" customHeight="false" outlineLevel="0" collapsed="false">
      <c r="A20" s="250"/>
      <c r="B20" s="251" t="s">
        <v>174</v>
      </c>
      <c r="C20" s="252" t="n">
        <v>2</v>
      </c>
      <c r="D20" s="253"/>
      <c r="E20" s="255" t="n">
        <v>40</v>
      </c>
      <c r="F20" s="89" t="n">
        <v>40</v>
      </c>
      <c r="G20" s="89" t="n">
        <v>40</v>
      </c>
      <c r="H20" s="135" t="n">
        <f aca="false">((E20-F20)/E20)*100</f>
        <v>0</v>
      </c>
      <c r="I20" s="136" t="n">
        <f aca="false">((E20-G20)/50)*100</f>
        <v>0</v>
      </c>
      <c r="J20" s="135" t="n">
        <f aca="false">((E20-F20)/E20)*100*C20/20</f>
        <v>0</v>
      </c>
      <c r="K20" s="136" t="n">
        <f aca="false">((E20-G20)/E20)*100*C20/20</f>
        <v>0</v>
      </c>
    </row>
    <row r="21" customFormat="false" ht="12.8" hidden="false" customHeight="false" outlineLevel="0" collapsed="false">
      <c r="A21" s="250"/>
      <c r="B21" s="251" t="s">
        <v>175</v>
      </c>
      <c r="C21" s="252" t="n">
        <v>1</v>
      </c>
      <c r="D21" s="253"/>
      <c r="E21" s="255" t="n">
        <v>40</v>
      </c>
      <c r="F21" s="89" t="n">
        <v>40</v>
      </c>
      <c r="G21" s="89" t="n">
        <v>40</v>
      </c>
      <c r="H21" s="135" t="n">
        <f aca="false">((E21-F21)/E21)*100</f>
        <v>0</v>
      </c>
      <c r="I21" s="136" t="n">
        <f aca="false">((E21-G21)/50)*100</f>
        <v>0</v>
      </c>
      <c r="J21" s="135" t="n">
        <f aca="false">((E21-F21)/E21)*100*C21/20</f>
        <v>0</v>
      </c>
      <c r="K21" s="136" t="n">
        <f aca="false">((E21-G21)/E21)*100*C21/20</f>
        <v>0</v>
      </c>
    </row>
    <row r="22" customFormat="false" ht="12.8" hidden="false" customHeight="false" outlineLevel="0" collapsed="false">
      <c r="A22" s="256"/>
      <c r="B22" s="256"/>
      <c r="C22" s="256"/>
      <c r="D22" s="256"/>
      <c r="E22" s="256"/>
      <c r="F22" s="256"/>
      <c r="G22" s="256"/>
      <c r="H22" s="256"/>
      <c r="I22" s="257" t="s">
        <v>176</v>
      </c>
      <c r="J22" s="135" t="n">
        <f aca="false">SUM(J17:J21)</f>
        <v>0</v>
      </c>
      <c r="K22" s="136" t="n">
        <f aca="false">SUM(K17:K21)</f>
        <v>0</v>
      </c>
    </row>
    <row r="23" customFormat="false" ht="12.8" hidden="false" customHeight="false" outlineLevel="0" collapsed="false">
      <c r="A23" s="256"/>
      <c r="B23" s="256"/>
      <c r="C23" s="256"/>
      <c r="D23" s="256"/>
      <c r="E23" s="256"/>
      <c r="F23" s="256"/>
      <c r="G23" s="256"/>
      <c r="H23" s="256"/>
      <c r="I23" s="256"/>
      <c r="J23" s="256"/>
      <c r="K23" s="256"/>
    </row>
    <row r="24" customFormat="false" ht="12.8" hidden="false" customHeight="false" outlineLevel="0" collapsed="false">
      <c r="A24" s="256"/>
      <c r="B24" s="256"/>
      <c r="C24" s="256"/>
      <c r="D24" s="256"/>
      <c r="E24" s="256"/>
      <c r="F24" s="256"/>
      <c r="G24" s="256"/>
      <c r="H24" s="256"/>
      <c r="I24" s="256"/>
      <c r="J24" s="256"/>
      <c r="K24" s="256"/>
    </row>
    <row r="25" customFormat="false" ht="12.8" hidden="false" customHeight="false" outlineLevel="0" collapsed="false">
      <c r="A25" s="256"/>
      <c r="B25" s="256"/>
      <c r="C25" s="256"/>
      <c r="D25" s="256"/>
      <c r="E25" s="256"/>
      <c r="F25" s="256"/>
      <c r="G25" s="256"/>
      <c r="H25" s="256"/>
      <c r="I25" s="256"/>
      <c r="J25" s="256"/>
      <c r="K25" s="256"/>
    </row>
    <row r="26" customFormat="false" ht="25.1" hidden="false" customHeight="false" outlineLevel="0" collapsed="false">
      <c r="A26" s="30" t="s">
        <v>166</v>
      </c>
      <c r="B26" s="30" t="s">
        <v>26</v>
      </c>
      <c r="C26" s="32" t="s">
        <v>167</v>
      </c>
      <c r="D26" s="30" t="s">
        <v>27</v>
      </c>
      <c r="E26" s="32" t="s">
        <v>29</v>
      </c>
      <c r="F26" s="33" t="s">
        <v>30</v>
      </c>
      <c r="G26" s="33" t="s">
        <v>31</v>
      </c>
      <c r="H26" s="34" t="s">
        <v>32</v>
      </c>
      <c r="I26" s="35" t="s">
        <v>33</v>
      </c>
      <c r="J26" s="34" t="s">
        <v>168</v>
      </c>
      <c r="K26" s="35" t="s">
        <v>169</v>
      </c>
    </row>
    <row r="27" customFormat="false" ht="12.8" hidden="false" customHeight="true" outlineLevel="0" collapsed="false">
      <c r="A27" s="250" t="s">
        <v>177</v>
      </c>
      <c r="B27" s="251" t="s">
        <v>171</v>
      </c>
      <c r="C27" s="252" t="n">
        <v>10</v>
      </c>
      <c r="D27" s="253" t="s">
        <v>178</v>
      </c>
      <c r="E27" s="254" t="n">
        <v>30</v>
      </c>
      <c r="F27" s="89" t="n">
        <v>30</v>
      </c>
      <c r="G27" s="89" t="n">
        <v>30</v>
      </c>
      <c r="H27" s="135" t="n">
        <f aca="false">((E27-F27)/E27)*100</f>
        <v>0</v>
      </c>
      <c r="I27" s="136" t="n">
        <f aca="false">((E27-G27)/E27)*100</f>
        <v>0</v>
      </c>
      <c r="J27" s="135" t="n">
        <f aca="false">((E27-F27)/E27)*100*C27/20</f>
        <v>0</v>
      </c>
      <c r="K27" s="136" t="n">
        <f aca="false">((E27-G27)/E27)*100*C27/20</f>
        <v>0</v>
      </c>
    </row>
    <row r="28" customFormat="false" ht="12.8" hidden="false" customHeight="false" outlineLevel="0" collapsed="false">
      <c r="A28" s="250"/>
      <c r="B28" s="251" t="s">
        <v>172</v>
      </c>
      <c r="C28" s="252" t="n">
        <v>4</v>
      </c>
      <c r="D28" s="253"/>
      <c r="E28" s="255" t="n">
        <v>30</v>
      </c>
      <c r="F28" s="89" t="n">
        <v>30</v>
      </c>
      <c r="G28" s="89" t="n">
        <v>30</v>
      </c>
      <c r="H28" s="135" t="n">
        <f aca="false">((E28-F28)/E28)*100</f>
        <v>0</v>
      </c>
      <c r="I28" s="136" t="n">
        <f aca="false">((E28-G28)/E28)*100</f>
        <v>0</v>
      </c>
      <c r="J28" s="135" t="n">
        <f aca="false">((E28-F28)/E28)*100*C28/20</f>
        <v>0</v>
      </c>
      <c r="K28" s="136" t="n">
        <f aca="false">((E28-G28)/E28)*100*C28/20</f>
        <v>0</v>
      </c>
    </row>
    <row r="29" customFormat="false" ht="12.8" hidden="false" customHeight="false" outlineLevel="0" collapsed="false">
      <c r="A29" s="250"/>
      <c r="B29" s="251" t="s">
        <v>173</v>
      </c>
      <c r="C29" s="252" t="n">
        <v>3</v>
      </c>
      <c r="D29" s="253"/>
      <c r="E29" s="255" t="n">
        <v>30</v>
      </c>
      <c r="F29" s="89" t="n">
        <v>30</v>
      </c>
      <c r="G29" s="89" t="n">
        <v>30</v>
      </c>
      <c r="H29" s="135" t="n">
        <f aca="false">((E29-F29)/E29)*100</f>
        <v>0</v>
      </c>
      <c r="I29" s="136" t="n">
        <f aca="false">((E29-G29)/E29)*100</f>
        <v>0</v>
      </c>
      <c r="J29" s="135" t="n">
        <f aca="false">((E29-F29)/E29)*100*C29/20</f>
        <v>0</v>
      </c>
      <c r="K29" s="136" t="n">
        <f aca="false">((E29-G29)/E29)*100*C29/20</f>
        <v>0</v>
      </c>
    </row>
    <row r="30" customFormat="false" ht="12.8" hidden="false" customHeight="false" outlineLevel="0" collapsed="false">
      <c r="A30" s="250"/>
      <c r="B30" s="251" t="s">
        <v>174</v>
      </c>
      <c r="C30" s="252" t="n">
        <v>2</v>
      </c>
      <c r="D30" s="253"/>
      <c r="E30" s="255" t="n">
        <v>30</v>
      </c>
      <c r="F30" s="89" t="n">
        <v>30</v>
      </c>
      <c r="G30" s="89" t="n">
        <v>30</v>
      </c>
      <c r="H30" s="135" t="n">
        <f aca="false">((E30-F30)/E30)*100</f>
        <v>0</v>
      </c>
      <c r="I30" s="136" t="n">
        <f aca="false">((E30-G30)/E30)*100</f>
        <v>0</v>
      </c>
      <c r="J30" s="135" t="n">
        <f aca="false">((E30-F30)/E30)*100*C30/20</f>
        <v>0</v>
      </c>
      <c r="K30" s="136" t="n">
        <f aca="false">((E30-G30)/E30)*100*C30/20</f>
        <v>0</v>
      </c>
    </row>
    <row r="31" customFormat="false" ht="12.8" hidden="false" customHeight="false" outlineLevel="0" collapsed="false">
      <c r="A31" s="250"/>
      <c r="B31" s="251" t="s">
        <v>175</v>
      </c>
      <c r="C31" s="252" t="n">
        <v>1</v>
      </c>
      <c r="D31" s="253"/>
      <c r="E31" s="255" t="n">
        <v>30</v>
      </c>
      <c r="F31" s="89" t="n">
        <v>30</v>
      </c>
      <c r="G31" s="89" t="n">
        <v>30</v>
      </c>
      <c r="H31" s="135" t="n">
        <f aca="false">((E31-F31)/E31)*100</f>
        <v>0</v>
      </c>
      <c r="I31" s="136" t="n">
        <f aca="false">((E31-G31)/E31)*100</f>
        <v>0</v>
      </c>
      <c r="J31" s="135" t="n">
        <f aca="false">((E31-F31)/E31)*100*C31/20</f>
        <v>0</v>
      </c>
      <c r="K31" s="136" t="n">
        <f aca="false">((E31-G31)/E31)*100*C31/20</f>
        <v>0</v>
      </c>
    </row>
    <row r="32" customFormat="false" ht="12.8" hidden="false" customHeight="false" outlineLevel="0" collapsed="false">
      <c r="A32" s="256"/>
      <c r="B32" s="256"/>
      <c r="C32" s="256"/>
      <c r="D32" s="256"/>
      <c r="E32" s="256"/>
      <c r="F32" s="256"/>
      <c r="G32" s="256"/>
      <c r="H32" s="256"/>
      <c r="I32" s="257" t="s">
        <v>176</v>
      </c>
      <c r="J32" s="135" t="n">
        <f aca="false">SUM(J27:J31)</f>
        <v>0</v>
      </c>
      <c r="K32" s="136" t="n">
        <f aca="false">SUM(K27:K31)</f>
        <v>0</v>
      </c>
    </row>
    <row r="33" customFormat="false" ht="12.8" hidden="false" customHeight="false" outlineLevel="0" collapsed="false">
      <c r="A33" s="256"/>
      <c r="B33" s="256"/>
      <c r="C33" s="256"/>
      <c r="D33" s="256"/>
      <c r="E33" s="256"/>
      <c r="F33" s="256"/>
      <c r="G33" s="256"/>
      <c r="H33" s="256"/>
      <c r="I33" s="256"/>
      <c r="J33" s="256"/>
      <c r="K33" s="256"/>
    </row>
    <row r="34" customFormat="false" ht="12.8" hidden="false" customHeight="false" outlineLevel="0" collapsed="false">
      <c r="A34" s="256"/>
      <c r="B34" s="258" t="s">
        <v>179</v>
      </c>
      <c r="C34" s="258"/>
      <c r="D34" s="258"/>
      <c r="E34" s="258"/>
      <c r="F34" s="259" t="n">
        <f aca="false">ROUND((J12+J22+J32)/3,2)</f>
        <v>0</v>
      </c>
      <c r="G34" s="259" t="n">
        <f aca="false">ROUND((K12+K22+K32)/3,2)</f>
        <v>0</v>
      </c>
      <c r="H34" s="256"/>
      <c r="I34" s="256"/>
      <c r="J34" s="256"/>
      <c r="K34" s="256"/>
    </row>
    <row r="35" customFormat="false" ht="12.8" hidden="false" customHeight="false" outlineLevel="0" collapsed="false">
      <c r="A35" s="256"/>
      <c r="B35" s="260"/>
      <c r="C35" s="261"/>
      <c r="D35" s="261"/>
      <c r="E35" s="261"/>
      <c r="F35" s="262"/>
      <c r="G35" s="262"/>
      <c r="H35" s="256"/>
      <c r="I35" s="256"/>
      <c r="J35" s="256"/>
      <c r="K35" s="256"/>
    </row>
    <row r="36" customFormat="false" ht="12.8" hidden="false" customHeight="false" outlineLevel="0" collapsed="false">
      <c r="A36" s="263" t="s">
        <v>180</v>
      </c>
      <c r="B36" s="263"/>
      <c r="C36" s="263"/>
      <c r="D36" s="263"/>
      <c r="E36" s="263"/>
      <c r="F36" s="264" t="n">
        <f aca="false">100 - ROUND((J12+J22+J32)/3,2)</f>
        <v>100</v>
      </c>
      <c r="G36" s="264" t="n">
        <f aca="false">100 - ROUND((K12+K22+K32)/3, 2)</f>
        <v>100</v>
      </c>
      <c r="H36" s="265"/>
      <c r="I36" s="265"/>
      <c r="J36" s="262"/>
      <c r="K36" s="262"/>
    </row>
    <row r="37" customFormat="false" ht="12.8" hidden="false" customHeight="false" outlineLevel="0" collapsed="false">
      <c r="A37" s="256"/>
      <c r="B37" s="256"/>
      <c r="C37" s="256"/>
      <c r="D37" s="256"/>
      <c r="E37" s="256"/>
      <c r="F37" s="256"/>
      <c r="G37" s="256"/>
      <c r="H37" s="256"/>
      <c r="I37" s="256"/>
      <c r="J37" s="256"/>
      <c r="K37" s="256"/>
    </row>
    <row r="38" customFormat="false" ht="12.8" hidden="false" customHeight="false" outlineLevel="0" collapsed="false">
      <c r="A38" s="256"/>
      <c r="B38" s="256"/>
      <c r="C38" s="256"/>
      <c r="D38" s="256"/>
      <c r="E38" s="256"/>
      <c r="F38" s="256"/>
      <c r="G38" s="256"/>
      <c r="H38" s="256"/>
      <c r="I38" s="256"/>
      <c r="J38" s="256"/>
      <c r="K38" s="256"/>
    </row>
    <row r="40" customFormat="false" ht="12.8" hidden="false" customHeight="false" outlineLevel="0" collapsed="false">
      <c r="D40" s="248" t="s">
        <v>181</v>
      </c>
      <c r="E40" s="248"/>
      <c r="F40" s="248"/>
      <c r="G40" s="248"/>
      <c r="J40" s="249" t="s">
        <v>182</v>
      </c>
      <c r="K40" s="249"/>
    </row>
    <row r="41" customFormat="false" ht="25.9" hidden="false" customHeight="true" outlineLevel="0" collapsed="false">
      <c r="A41" s="30" t="s">
        <v>183</v>
      </c>
      <c r="B41" s="30" t="s">
        <v>26</v>
      </c>
      <c r="C41" s="32" t="s">
        <v>167</v>
      </c>
      <c r="D41" s="30" t="s">
        <v>27</v>
      </c>
      <c r="E41" s="32" t="s">
        <v>29</v>
      </c>
      <c r="F41" s="33" t="s">
        <v>30</v>
      </c>
      <c r="G41" s="33" t="s">
        <v>31</v>
      </c>
      <c r="H41" s="34" t="s">
        <v>32</v>
      </c>
      <c r="I41" s="35" t="s">
        <v>33</v>
      </c>
      <c r="J41" s="34" t="s">
        <v>168</v>
      </c>
      <c r="K41" s="35" t="s">
        <v>169</v>
      </c>
    </row>
    <row r="42" customFormat="false" ht="12.8" hidden="false" customHeight="true" outlineLevel="0" collapsed="false">
      <c r="A42" s="250" t="s">
        <v>49</v>
      </c>
      <c r="B42" s="251" t="s">
        <v>171</v>
      </c>
      <c r="C42" s="252" t="n">
        <v>10</v>
      </c>
      <c r="D42" s="253" t="s">
        <v>49</v>
      </c>
      <c r="E42" s="266" t="n">
        <v>5</v>
      </c>
      <c r="F42" s="89" t="n">
        <v>5</v>
      </c>
      <c r="G42" s="89" t="n">
        <v>5</v>
      </c>
      <c r="H42" s="90" t="n">
        <f aca="false">((E42-F42)/5)*100</f>
        <v>0</v>
      </c>
      <c r="I42" s="91" t="n">
        <f aca="false">((E42-G42)/5)*100</f>
        <v>0</v>
      </c>
      <c r="J42" s="135" t="n">
        <f aca="false">((H42*C42/20)/5)/5</f>
        <v>0</v>
      </c>
      <c r="K42" s="136" t="n">
        <f aca="false">I42*C42/20/5</f>
        <v>0</v>
      </c>
    </row>
    <row r="43" customFormat="false" ht="12.8" hidden="false" customHeight="false" outlineLevel="0" collapsed="false">
      <c r="A43" s="250"/>
      <c r="B43" s="251" t="s">
        <v>172</v>
      </c>
      <c r="C43" s="252" t="n">
        <v>4</v>
      </c>
      <c r="D43" s="253"/>
      <c r="E43" s="252" t="n">
        <v>5</v>
      </c>
      <c r="F43" s="89" t="n">
        <v>5</v>
      </c>
      <c r="G43" s="89" t="n">
        <v>5</v>
      </c>
      <c r="H43" s="90" t="n">
        <f aca="false">((E43-F43)/5)*100</f>
        <v>0</v>
      </c>
      <c r="I43" s="91" t="n">
        <f aca="false">((E43-G43)/5)*100</f>
        <v>0</v>
      </c>
      <c r="J43" s="135" t="n">
        <f aca="false">((H43*C43/20)/5)/5</f>
        <v>0</v>
      </c>
      <c r="K43" s="136" t="n">
        <f aca="false">I43*C43/20/5</f>
        <v>0</v>
      </c>
    </row>
    <row r="44" customFormat="false" ht="12.8" hidden="false" customHeight="false" outlineLevel="0" collapsed="false">
      <c r="A44" s="250"/>
      <c r="B44" s="251" t="s">
        <v>173</v>
      </c>
      <c r="C44" s="252" t="n">
        <v>3</v>
      </c>
      <c r="D44" s="253"/>
      <c r="E44" s="252" t="n">
        <v>5</v>
      </c>
      <c r="F44" s="89" t="n">
        <v>5</v>
      </c>
      <c r="G44" s="89" t="n">
        <v>5</v>
      </c>
      <c r="H44" s="90" t="n">
        <f aca="false">((E44-F44)/5)*100</f>
        <v>0</v>
      </c>
      <c r="I44" s="91" t="n">
        <f aca="false">((E44-G44)/5)*100</f>
        <v>0</v>
      </c>
      <c r="J44" s="135" t="n">
        <f aca="false">((H44*C44/20)/5)/5</f>
        <v>0</v>
      </c>
      <c r="K44" s="136" t="n">
        <f aca="false">I44*C44/20/5</f>
        <v>0</v>
      </c>
    </row>
    <row r="45" customFormat="false" ht="12.8" hidden="false" customHeight="false" outlineLevel="0" collapsed="false">
      <c r="A45" s="250"/>
      <c r="B45" s="251" t="s">
        <v>174</v>
      </c>
      <c r="C45" s="252" t="n">
        <v>2</v>
      </c>
      <c r="D45" s="253"/>
      <c r="E45" s="252" t="n">
        <v>5</v>
      </c>
      <c r="F45" s="89" t="n">
        <v>5</v>
      </c>
      <c r="G45" s="89" t="n">
        <v>5</v>
      </c>
      <c r="H45" s="90" t="n">
        <f aca="false">((E45-F45)/5)*100</f>
        <v>0</v>
      </c>
      <c r="I45" s="91" t="n">
        <f aca="false">((E45-G45)/5)*100</f>
        <v>0</v>
      </c>
      <c r="J45" s="135" t="n">
        <f aca="false">((H45*C45/20)/5)/5</f>
        <v>0</v>
      </c>
      <c r="K45" s="136" t="n">
        <f aca="false">I45*C45/20/5</f>
        <v>0</v>
      </c>
    </row>
    <row r="46" customFormat="false" ht="12.8" hidden="false" customHeight="false" outlineLevel="0" collapsed="false">
      <c r="A46" s="250"/>
      <c r="B46" s="251" t="s">
        <v>175</v>
      </c>
      <c r="C46" s="252" t="n">
        <v>1</v>
      </c>
      <c r="D46" s="253"/>
      <c r="E46" s="252" t="n">
        <v>5</v>
      </c>
      <c r="F46" s="89" t="n">
        <v>5</v>
      </c>
      <c r="G46" s="89" t="n">
        <v>5</v>
      </c>
      <c r="H46" s="90" t="n">
        <f aca="false">((E46-F46)/5)*100</f>
        <v>0</v>
      </c>
      <c r="I46" s="91" t="n">
        <f aca="false">((E46-G46)/5)*100</f>
        <v>0</v>
      </c>
      <c r="J46" s="135" t="n">
        <f aca="false">((H46*C46/20)/5)/5</f>
        <v>0</v>
      </c>
      <c r="K46" s="136" t="n">
        <f aca="false">I46*C46/20/5</f>
        <v>0</v>
      </c>
    </row>
    <row r="47" customFormat="false" ht="12.8" hidden="false" customHeight="false" outlineLevel="0" collapsed="false">
      <c r="A47" s="256"/>
      <c r="B47" s="256"/>
      <c r="C47" s="256"/>
      <c r="D47" s="256"/>
      <c r="E47" s="256"/>
      <c r="F47" s="256"/>
      <c r="G47" s="256"/>
      <c r="H47" s="256"/>
      <c r="I47" s="257" t="s">
        <v>176</v>
      </c>
      <c r="J47" s="135" t="n">
        <f aca="false">SUM(J42:J46)</f>
        <v>0</v>
      </c>
      <c r="K47" s="136" t="n">
        <f aca="false">SUM(K42:K46)/5</f>
        <v>0</v>
      </c>
    </row>
    <row r="48" customFormat="false" ht="12.8" hidden="false" customHeight="false" outlineLevel="0" collapsed="false">
      <c r="A48" s="256"/>
      <c r="B48" s="256"/>
      <c r="C48" s="256"/>
      <c r="D48" s="256"/>
      <c r="E48" s="256"/>
      <c r="F48" s="256"/>
      <c r="G48" s="256"/>
      <c r="H48" s="256"/>
      <c r="I48" s="256"/>
      <c r="J48" s="256"/>
      <c r="K48" s="256"/>
    </row>
    <row r="49" customFormat="false" ht="12.8" hidden="false" customHeight="false" outlineLevel="0" collapsed="false">
      <c r="A49" s="256"/>
      <c r="B49" s="256"/>
      <c r="C49" s="256"/>
      <c r="D49" s="256"/>
      <c r="E49" s="256"/>
      <c r="F49" s="256"/>
      <c r="G49" s="256"/>
      <c r="H49" s="256"/>
      <c r="I49" s="256"/>
      <c r="J49" s="256"/>
      <c r="K49" s="256"/>
    </row>
    <row r="50" customFormat="false" ht="12.8" hidden="false" customHeight="false" outlineLevel="0" collapsed="false">
      <c r="A50" s="256"/>
      <c r="B50" s="256"/>
      <c r="C50" s="256"/>
      <c r="D50" s="256"/>
      <c r="E50" s="256"/>
      <c r="F50" s="256"/>
      <c r="G50" s="256"/>
      <c r="H50" s="256"/>
      <c r="I50" s="256"/>
      <c r="J50" s="256"/>
      <c r="K50" s="256"/>
    </row>
    <row r="51" customFormat="false" ht="30.05" hidden="false" customHeight="true" outlineLevel="0" collapsed="false">
      <c r="A51" s="30" t="s">
        <v>183</v>
      </c>
      <c r="B51" s="30" t="s">
        <v>26</v>
      </c>
      <c r="C51" s="32" t="s">
        <v>167</v>
      </c>
      <c r="D51" s="30" t="s">
        <v>27</v>
      </c>
      <c r="E51" s="32" t="s">
        <v>29</v>
      </c>
      <c r="F51" s="33" t="s">
        <v>30</v>
      </c>
      <c r="G51" s="33" t="s">
        <v>31</v>
      </c>
      <c r="H51" s="34" t="s">
        <v>32</v>
      </c>
      <c r="I51" s="35" t="s">
        <v>33</v>
      </c>
      <c r="J51" s="34" t="s">
        <v>168</v>
      </c>
      <c r="K51" s="35" t="s">
        <v>169</v>
      </c>
    </row>
    <row r="52" customFormat="false" ht="12.8" hidden="false" customHeight="true" outlineLevel="0" collapsed="false">
      <c r="A52" s="267" t="s">
        <v>67</v>
      </c>
      <c r="B52" s="251" t="s">
        <v>171</v>
      </c>
      <c r="C52" s="252" t="n">
        <v>10</v>
      </c>
      <c r="D52" s="253" t="s">
        <v>67</v>
      </c>
      <c r="E52" s="266" t="n">
        <v>5</v>
      </c>
      <c r="F52" s="89" t="n">
        <v>5</v>
      </c>
      <c r="G52" s="89" t="n">
        <v>5</v>
      </c>
      <c r="H52" s="90" t="n">
        <f aca="false">((E52-F52)/5)*100</f>
        <v>0</v>
      </c>
      <c r="I52" s="91" t="n">
        <f aca="false">((E52-G52)/5)*100</f>
        <v>0</v>
      </c>
      <c r="J52" s="90" t="n">
        <f aca="false">H52*C52/20/5</f>
        <v>0</v>
      </c>
      <c r="K52" s="91" t="n">
        <f aca="false">I52*C52/20/5</f>
        <v>0</v>
      </c>
    </row>
    <row r="53" customFormat="false" ht="12.8" hidden="false" customHeight="false" outlineLevel="0" collapsed="false">
      <c r="A53" s="267"/>
      <c r="B53" s="251" t="s">
        <v>172</v>
      </c>
      <c r="C53" s="252" t="n">
        <v>4</v>
      </c>
      <c r="D53" s="253"/>
      <c r="E53" s="252" t="n">
        <v>5</v>
      </c>
      <c r="F53" s="89" t="n">
        <v>5</v>
      </c>
      <c r="G53" s="89" t="n">
        <v>5</v>
      </c>
      <c r="H53" s="90" t="n">
        <f aca="false">((E53-F53)/5)*100</f>
        <v>0</v>
      </c>
      <c r="I53" s="91" t="n">
        <f aca="false">((E53-G53)/5)*100</f>
        <v>0</v>
      </c>
      <c r="J53" s="90" t="n">
        <f aca="false">H53*C53/20/5</f>
        <v>0</v>
      </c>
      <c r="K53" s="91" t="n">
        <f aca="false">I53*C53/20/5</f>
        <v>0</v>
      </c>
    </row>
    <row r="54" customFormat="false" ht="12.8" hidden="false" customHeight="false" outlineLevel="0" collapsed="false">
      <c r="A54" s="267"/>
      <c r="B54" s="251" t="s">
        <v>173</v>
      </c>
      <c r="C54" s="252" t="n">
        <v>3</v>
      </c>
      <c r="D54" s="253"/>
      <c r="E54" s="252" t="n">
        <v>5</v>
      </c>
      <c r="F54" s="89" t="n">
        <v>5</v>
      </c>
      <c r="G54" s="89" t="n">
        <v>5</v>
      </c>
      <c r="H54" s="90" t="n">
        <f aca="false">((E54-F54)/5)*100</f>
        <v>0</v>
      </c>
      <c r="I54" s="91" t="n">
        <f aca="false">((E54-G54)/5)*100</f>
        <v>0</v>
      </c>
      <c r="J54" s="90" t="n">
        <f aca="false">H54*C54/20/5</f>
        <v>0</v>
      </c>
      <c r="K54" s="91" t="n">
        <f aca="false">I54*C54/20/5</f>
        <v>0</v>
      </c>
    </row>
    <row r="55" customFormat="false" ht="12.8" hidden="false" customHeight="false" outlineLevel="0" collapsed="false">
      <c r="A55" s="267"/>
      <c r="B55" s="251" t="s">
        <v>174</v>
      </c>
      <c r="C55" s="252" t="n">
        <v>2</v>
      </c>
      <c r="D55" s="253"/>
      <c r="E55" s="252" t="n">
        <v>5</v>
      </c>
      <c r="F55" s="89" t="n">
        <v>5</v>
      </c>
      <c r="G55" s="89" t="n">
        <v>5</v>
      </c>
      <c r="H55" s="90" t="n">
        <f aca="false">((E55-F55)/5)*100</f>
        <v>0</v>
      </c>
      <c r="I55" s="91" t="n">
        <f aca="false">((E55-G55)/5)*100</f>
        <v>0</v>
      </c>
      <c r="J55" s="90" t="n">
        <f aca="false">H55*C55/20/5</f>
        <v>0</v>
      </c>
      <c r="K55" s="91" t="n">
        <f aca="false">I55*C55/20/5</f>
        <v>0</v>
      </c>
    </row>
    <row r="56" customFormat="false" ht="12.8" hidden="false" customHeight="false" outlineLevel="0" collapsed="false">
      <c r="A56" s="267"/>
      <c r="B56" s="251" t="s">
        <v>175</v>
      </c>
      <c r="C56" s="252" t="n">
        <v>1</v>
      </c>
      <c r="D56" s="253"/>
      <c r="E56" s="252" t="n">
        <v>5</v>
      </c>
      <c r="F56" s="89" t="n">
        <v>5</v>
      </c>
      <c r="G56" s="89" t="n">
        <v>5</v>
      </c>
      <c r="H56" s="90" t="n">
        <f aca="false">((E56-F56)/5)*100</f>
        <v>0</v>
      </c>
      <c r="I56" s="91" t="n">
        <f aca="false">((E56-G56)/5)*100</f>
        <v>0</v>
      </c>
      <c r="J56" s="90" t="n">
        <f aca="false">H56*C56/20/5</f>
        <v>0</v>
      </c>
      <c r="K56" s="91" t="n">
        <f aca="false">I56*C56/20/5</f>
        <v>0</v>
      </c>
    </row>
    <row r="57" customFormat="false" ht="12.8" hidden="false" customHeight="false" outlineLevel="0" collapsed="false">
      <c r="A57" s="256"/>
      <c r="B57" s="256"/>
      <c r="C57" s="256"/>
      <c r="D57" s="256"/>
      <c r="E57" s="256"/>
      <c r="F57" s="256"/>
      <c r="G57" s="256"/>
      <c r="H57" s="256"/>
      <c r="I57" s="257" t="s">
        <v>176</v>
      </c>
      <c r="J57" s="90" t="n">
        <f aca="false">SUM(J52:J56)/5</f>
        <v>0</v>
      </c>
      <c r="K57" s="91" t="n">
        <f aca="false">SUM(K52:K56)/5</f>
        <v>0</v>
      </c>
    </row>
    <row r="58" customFormat="false" ht="12.8" hidden="false" customHeight="false" outlineLevel="0" collapsed="false">
      <c r="A58" s="256"/>
      <c r="B58" s="256"/>
      <c r="C58" s="256"/>
      <c r="D58" s="256"/>
      <c r="E58" s="256"/>
      <c r="F58" s="256"/>
      <c r="G58" s="256"/>
      <c r="H58" s="256"/>
      <c r="I58" s="256"/>
      <c r="J58" s="256"/>
      <c r="K58" s="256"/>
    </row>
    <row r="59" customFormat="false" ht="12.8" hidden="false" customHeight="false" outlineLevel="0" collapsed="false">
      <c r="A59" s="256"/>
      <c r="B59" s="258" t="s">
        <v>184</v>
      </c>
      <c r="C59" s="258"/>
      <c r="D59" s="258"/>
      <c r="E59" s="258"/>
      <c r="F59" s="259" t="n">
        <f aca="false">ROUND((J47+J57)/2, 2)</f>
        <v>0</v>
      </c>
      <c r="G59" s="259" t="n">
        <f aca="false">ROUND((K47+K57)/2, 2)</f>
        <v>0</v>
      </c>
      <c r="H59" s="256"/>
      <c r="I59" s="256"/>
      <c r="J59" s="256"/>
      <c r="K59" s="256"/>
    </row>
    <row r="60" customFormat="false" ht="12.8" hidden="false" customHeight="false" outlineLevel="0" collapsed="false">
      <c r="A60" s="256"/>
      <c r="B60" s="268"/>
      <c r="C60" s="256"/>
      <c r="D60" s="256"/>
      <c r="E60" s="256"/>
      <c r="F60" s="262"/>
      <c r="G60" s="262"/>
      <c r="H60" s="256"/>
      <c r="I60" s="256"/>
      <c r="J60" s="256"/>
      <c r="K60" s="256"/>
    </row>
    <row r="61" customFormat="false" ht="14.9" hidden="false" customHeight="true" outlineLevel="0" collapsed="false">
      <c r="A61" s="256"/>
      <c r="B61" s="269" t="s">
        <v>185</v>
      </c>
      <c r="C61" s="269"/>
      <c r="D61" s="269"/>
      <c r="E61" s="269"/>
      <c r="F61" s="264" t="n">
        <f aca="false">5 - ROUND((J47+J57)/2, 2)</f>
        <v>5</v>
      </c>
      <c r="G61" s="264" t="n">
        <f aca="false">5 - ROUND((K47+K57)/2, 2)</f>
        <v>5</v>
      </c>
      <c r="H61" s="265"/>
      <c r="I61" s="265"/>
      <c r="J61" s="262"/>
      <c r="K61" s="262"/>
    </row>
    <row r="63" customFormat="false" ht="41.6" hidden="false" customHeight="true" outlineLevel="0" collapsed="false">
      <c r="A63" s="270" t="s">
        <v>186</v>
      </c>
      <c r="B63" s="270"/>
      <c r="C63" s="270"/>
      <c r="D63" s="270"/>
      <c r="E63" s="270"/>
      <c r="F63" s="270"/>
      <c r="G63" s="270"/>
      <c r="H63" s="270"/>
      <c r="I63" s="270"/>
      <c r="J63" s="270"/>
      <c r="K63" s="270"/>
    </row>
    <row r="64" customFormat="false" ht="12.8" hidden="false" customHeight="false" outlineLevel="0" collapsed="false">
      <c r="A64" s="271" t="s">
        <v>187</v>
      </c>
      <c r="B64" s="271"/>
      <c r="C64" s="271"/>
      <c r="D64" s="271"/>
      <c r="E64" s="271"/>
      <c r="F64" s="271"/>
      <c r="G64" s="271"/>
      <c r="H64" s="271"/>
      <c r="I64" s="271"/>
      <c r="J64" s="271"/>
      <c r="K64" s="271"/>
    </row>
  </sheetData>
  <sheetProtection sheet="true" objects="true" scenarios="true"/>
  <mergeCells count="28">
    <mergeCell ref="A1:I1"/>
    <mergeCell ref="B2:F2"/>
    <mergeCell ref="H2:I2"/>
    <mergeCell ref="B3:D3"/>
    <mergeCell ref="H3:I3"/>
    <mergeCell ref="A4:I4"/>
    <mergeCell ref="D5:G5"/>
    <mergeCell ref="J5:K5"/>
    <mergeCell ref="A7:A11"/>
    <mergeCell ref="D7:D11"/>
    <mergeCell ref="A17:A21"/>
    <mergeCell ref="D17:D21"/>
    <mergeCell ref="A27:A31"/>
    <mergeCell ref="D27:D31"/>
    <mergeCell ref="B34:E34"/>
    <mergeCell ref="A36:E36"/>
    <mergeCell ref="H36:I36"/>
    <mergeCell ref="D40:G40"/>
    <mergeCell ref="J40:K40"/>
    <mergeCell ref="A42:A46"/>
    <mergeCell ref="D42:D46"/>
    <mergeCell ref="A52:A56"/>
    <mergeCell ref="D52:D56"/>
    <mergeCell ref="B59:E59"/>
    <mergeCell ref="B61:E61"/>
    <mergeCell ref="H61:I61"/>
    <mergeCell ref="A63:K63"/>
    <mergeCell ref="A64:K64"/>
  </mergeCells>
  <printOptions headings="false" gridLines="false" gridLinesSet="true" horizontalCentered="false" verticalCentered="false"/>
  <pageMargins left="0.7875" right="0.7875" top="0.7875" bottom="0.7875" header="0.511811023622047" footer="0.511811023622047"/>
  <pageSetup paperSize="9" scale="78"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5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11.6875" defaultRowHeight="12.8" zeroHeight="false" outlineLevelRow="0" outlineLevelCol="0"/>
  <cols>
    <col collapsed="false" customWidth="true" hidden="false" outlineLevel="0" max="2" min="2" style="0" width="14.66"/>
    <col collapsed="false" customWidth="true" hidden="false" outlineLevel="0" max="3" min="3" style="0" width="3.51"/>
    <col collapsed="false" customWidth="true" hidden="false" outlineLevel="0" max="4" min="4" style="0" width="6.08"/>
    <col collapsed="false" customWidth="true" hidden="false" outlineLevel="0" max="5" min="5" style="0" width="6.14"/>
    <col collapsed="false" customWidth="true" hidden="false" outlineLevel="0" max="6" min="6" style="0" width="6.28"/>
    <col collapsed="false" customWidth="true" hidden="false" outlineLevel="0" max="7" min="7" style="0" width="13.76"/>
    <col collapsed="false" customWidth="true" hidden="false" outlineLevel="0" max="8" min="8" style="0" width="14.86"/>
    <col collapsed="false" customWidth="true" hidden="false" outlineLevel="0" max="9" min="9" style="0" width="4.1"/>
    <col collapsed="false" customWidth="true" hidden="false" outlineLevel="0" max="10" min="10" style="0" width="7.58"/>
    <col collapsed="false" customWidth="true" hidden="false" outlineLevel="0" max="11" min="11" style="0" width="6.14"/>
    <col collapsed="false" customWidth="true" hidden="false" outlineLevel="0" max="12" min="12" style="0" width="6.58"/>
  </cols>
  <sheetData>
    <row r="1" customFormat="false" ht="14.15" hidden="false" customHeight="true" outlineLevel="0" collapsed="false">
      <c r="A1" s="272" t="s">
        <v>188</v>
      </c>
      <c r="B1" s="272"/>
      <c r="C1" s="272"/>
      <c r="D1" s="272"/>
      <c r="E1" s="272"/>
      <c r="F1" s="272"/>
      <c r="G1" s="273" t="s">
        <v>189</v>
      </c>
      <c r="H1" s="273"/>
      <c r="I1" s="273"/>
      <c r="J1" s="273"/>
      <c r="K1" s="273"/>
      <c r="L1" s="273"/>
    </row>
    <row r="2" customFormat="false" ht="14.15" hidden="false" customHeight="true" outlineLevel="0" collapsed="false">
      <c r="A2" s="274" t="s">
        <v>190</v>
      </c>
      <c r="B2" s="274"/>
      <c r="C2" s="274"/>
      <c r="D2" s="274"/>
      <c r="E2" s="275" t="s">
        <v>191</v>
      </c>
      <c r="F2" s="275" t="s">
        <v>192</v>
      </c>
      <c r="G2" s="274" t="s">
        <v>193</v>
      </c>
      <c r="H2" s="274"/>
      <c r="I2" s="274"/>
      <c r="J2" s="274"/>
      <c r="K2" s="275" t="s">
        <v>191</v>
      </c>
      <c r="L2" s="275" t="s">
        <v>192</v>
      </c>
    </row>
    <row r="3" customFormat="false" ht="14.15" hidden="false" customHeight="true" outlineLevel="0" collapsed="false">
      <c r="A3" s="276" t="s">
        <v>194</v>
      </c>
      <c r="B3" s="277" t="s">
        <v>37</v>
      </c>
      <c r="C3" s="278" t="s">
        <v>195</v>
      </c>
      <c r="D3" s="44" t="n">
        <v>125</v>
      </c>
      <c r="E3" s="279"/>
      <c r="F3" s="279"/>
      <c r="G3" s="280" t="s">
        <v>93</v>
      </c>
      <c r="H3" s="280"/>
      <c r="I3" s="281" t="n">
        <v>31</v>
      </c>
      <c r="J3" s="282" t="n">
        <v>10</v>
      </c>
      <c r="K3" s="283"/>
      <c r="L3" s="283"/>
    </row>
    <row r="4" customFormat="false" ht="14.15" hidden="false" customHeight="true" outlineLevel="0" collapsed="false">
      <c r="A4" s="276"/>
      <c r="B4" s="277" t="s">
        <v>38</v>
      </c>
      <c r="C4" s="278" t="s">
        <v>196</v>
      </c>
      <c r="D4" s="44" t="n">
        <v>15</v>
      </c>
      <c r="E4" s="279"/>
      <c r="F4" s="279"/>
      <c r="G4" s="284" t="s">
        <v>95</v>
      </c>
      <c r="H4" s="284"/>
      <c r="I4" s="281" t="n">
        <v>32</v>
      </c>
      <c r="J4" s="282" t="n">
        <v>10</v>
      </c>
      <c r="K4" s="283"/>
      <c r="L4" s="283"/>
    </row>
    <row r="5" customFormat="false" ht="14.15" hidden="false" customHeight="true" outlineLevel="0" collapsed="false">
      <c r="A5" s="276"/>
      <c r="B5" s="277" t="s">
        <v>197</v>
      </c>
      <c r="C5" s="278" t="s">
        <v>198</v>
      </c>
      <c r="D5" s="44" t="n">
        <v>45</v>
      </c>
      <c r="E5" s="279"/>
      <c r="F5" s="279"/>
      <c r="G5" s="285" t="s">
        <v>97</v>
      </c>
      <c r="H5" s="285"/>
      <c r="I5" s="281" t="n">
        <v>33</v>
      </c>
      <c r="J5" s="282" t="n">
        <v>10</v>
      </c>
      <c r="K5" s="283"/>
      <c r="L5" s="283"/>
    </row>
    <row r="6" customFormat="false" ht="14.15" hidden="false" customHeight="true" outlineLevel="0" collapsed="false">
      <c r="A6" s="276"/>
      <c r="B6" s="277" t="s">
        <v>40</v>
      </c>
      <c r="C6" s="278" t="s">
        <v>199</v>
      </c>
      <c r="D6" s="44" t="n">
        <v>30</v>
      </c>
      <c r="E6" s="279"/>
      <c r="F6" s="279"/>
      <c r="G6" s="285" t="s">
        <v>99</v>
      </c>
      <c r="H6" s="285"/>
      <c r="I6" s="281" t="n">
        <v>34</v>
      </c>
      <c r="J6" s="282" t="n">
        <v>10</v>
      </c>
      <c r="K6" s="283"/>
      <c r="L6" s="283"/>
    </row>
    <row r="7" customFormat="false" ht="16.55" hidden="false" customHeight="true" outlineLevel="0" collapsed="false">
      <c r="A7" s="276"/>
      <c r="B7" s="286" t="s">
        <v>200</v>
      </c>
      <c r="C7" s="278" t="s">
        <v>201</v>
      </c>
      <c r="D7" s="44" t="n">
        <v>45</v>
      </c>
      <c r="E7" s="279"/>
      <c r="F7" s="279"/>
      <c r="G7" s="285" t="s">
        <v>101</v>
      </c>
      <c r="H7" s="285"/>
      <c r="I7" s="281" t="n">
        <v>35</v>
      </c>
      <c r="J7" s="282" t="n">
        <v>10</v>
      </c>
      <c r="K7" s="283"/>
      <c r="L7" s="283"/>
    </row>
    <row r="8" customFormat="false" ht="19.65" hidden="false" customHeight="true" outlineLevel="0" collapsed="false">
      <c r="A8" s="276"/>
      <c r="B8" s="286" t="s">
        <v>202</v>
      </c>
      <c r="C8" s="278" t="s">
        <v>203</v>
      </c>
      <c r="D8" s="44" t="n">
        <v>40</v>
      </c>
      <c r="E8" s="279"/>
      <c r="F8" s="279"/>
      <c r="G8" s="285" t="s">
        <v>102</v>
      </c>
      <c r="H8" s="285"/>
      <c r="I8" s="281" t="n">
        <v>36</v>
      </c>
      <c r="J8" s="282" t="n">
        <v>10</v>
      </c>
      <c r="K8" s="283"/>
      <c r="L8" s="283"/>
    </row>
    <row r="9" customFormat="false" ht="18.65" hidden="false" customHeight="true" outlineLevel="0" collapsed="false">
      <c r="A9" s="287" t="s">
        <v>204</v>
      </c>
      <c r="B9" s="277" t="s">
        <v>37</v>
      </c>
      <c r="C9" s="278" t="s">
        <v>205</v>
      </c>
      <c r="D9" s="44" t="n">
        <v>135</v>
      </c>
      <c r="E9" s="279"/>
      <c r="F9" s="279"/>
      <c r="G9" s="285" t="s">
        <v>103</v>
      </c>
      <c r="H9" s="285"/>
      <c r="I9" s="281" t="n">
        <v>37</v>
      </c>
      <c r="J9" s="282" t="n">
        <v>10</v>
      </c>
      <c r="K9" s="283"/>
      <c r="L9" s="283"/>
    </row>
    <row r="10" customFormat="false" ht="15.5" hidden="false" customHeight="true" outlineLevel="0" collapsed="false">
      <c r="A10" s="287"/>
      <c r="B10" s="277" t="s">
        <v>206</v>
      </c>
      <c r="C10" s="278" t="s">
        <v>207</v>
      </c>
      <c r="D10" s="44" t="n">
        <v>10</v>
      </c>
      <c r="E10" s="283"/>
      <c r="F10" s="283"/>
      <c r="G10" s="285" t="s">
        <v>104</v>
      </c>
      <c r="H10" s="285"/>
      <c r="I10" s="281" t="n">
        <v>38</v>
      </c>
      <c r="J10" s="282" t="n">
        <v>10</v>
      </c>
      <c r="K10" s="283"/>
      <c r="L10" s="283"/>
    </row>
    <row r="11" customFormat="false" ht="14.15" hidden="false" customHeight="true" outlineLevel="0" collapsed="false">
      <c r="A11" s="288" t="s">
        <v>208</v>
      </c>
      <c r="B11" s="277" t="s">
        <v>49</v>
      </c>
      <c r="C11" s="278" t="s">
        <v>209</v>
      </c>
      <c r="D11" s="44" t="n">
        <v>20</v>
      </c>
      <c r="E11" s="283"/>
      <c r="F11" s="283"/>
      <c r="G11" s="285" t="s">
        <v>105</v>
      </c>
      <c r="H11" s="285"/>
      <c r="I11" s="281" t="n">
        <v>39</v>
      </c>
      <c r="J11" s="282" t="n">
        <v>10</v>
      </c>
      <c r="K11" s="283"/>
      <c r="L11" s="283"/>
    </row>
    <row r="12" customFormat="false" ht="14.15" hidden="false" customHeight="true" outlineLevel="0" collapsed="false">
      <c r="A12" s="288"/>
      <c r="B12" s="277" t="s">
        <v>210</v>
      </c>
      <c r="C12" s="278" t="s">
        <v>211</v>
      </c>
      <c r="D12" s="44" t="n">
        <v>50</v>
      </c>
      <c r="E12" s="283"/>
      <c r="F12" s="283"/>
    </row>
    <row r="13" customFormat="false" ht="14.15" hidden="false" customHeight="true" outlineLevel="0" collapsed="false">
      <c r="A13" s="288"/>
      <c r="B13" s="277" t="s">
        <v>51</v>
      </c>
      <c r="C13" s="278" t="s">
        <v>212</v>
      </c>
      <c r="D13" s="44" t="n">
        <v>35</v>
      </c>
      <c r="E13" s="283"/>
      <c r="F13" s="283"/>
    </row>
    <row r="14" customFormat="false" ht="14.15" hidden="false" customHeight="true" outlineLevel="0" collapsed="false">
      <c r="A14" s="288"/>
      <c r="B14" s="277" t="s">
        <v>52</v>
      </c>
      <c r="C14" s="278" t="s">
        <v>213</v>
      </c>
      <c r="D14" s="44" t="n">
        <v>25</v>
      </c>
      <c r="E14" s="283"/>
      <c r="F14" s="283"/>
      <c r="G14" s="289" t="s">
        <v>214</v>
      </c>
      <c r="H14" s="289"/>
      <c r="I14" s="289"/>
      <c r="J14" s="289"/>
      <c r="K14" s="289"/>
      <c r="L14" s="289"/>
    </row>
    <row r="15" customFormat="false" ht="14.15" hidden="false" customHeight="true" outlineLevel="0" collapsed="false">
      <c r="A15" s="288"/>
      <c r="B15" s="277" t="s">
        <v>39</v>
      </c>
      <c r="C15" s="278" t="s">
        <v>215</v>
      </c>
      <c r="D15" s="44" t="n">
        <v>10</v>
      </c>
      <c r="E15" s="283"/>
      <c r="F15" s="283"/>
      <c r="G15" s="290" t="s">
        <v>216</v>
      </c>
      <c r="H15" s="290"/>
      <c r="I15" s="290"/>
      <c r="J15" s="290"/>
      <c r="K15" s="275" t="s">
        <v>191</v>
      </c>
      <c r="L15" s="275" t="s">
        <v>192</v>
      </c>
    </row>
    <row r="16" customFormat="false" ht="14.15" hidden="false" customHeight="true" outlineLevel="0" collapsed="false">
      <c r="A16" s="288"/>
      <c r="B16" s="277" t="s">
        <v>40</v>
      </c>
      <c r="C16" s="278" t="s">
        <v>217</v>
      </c>
      <c r="D16" s="44" t="n">
        <v>20</v>
      </c>
      <c r="E16" s="283"/>
      <c r="F16" s="283"/>
      <c r="G16" s="285" t="s">
        <v>125</v>
      </c>
      <c r="H16" s="285"/>
      <c r="I16" s="291" t="n">
        <v>40</v>
      </c>
      <c r="J16" s="189" t="n">
        <v>0</v>
      </c>
      <c r="K16" s="283"/>
      <c r="L16" s="283"/>
    </row>
    <row r="17" customFormat="false" ht="14.15" hidden="false" customHeight="true" outlineLevel="0" collapsed="false">
      <c r="A17" s="288"/>
      <c r="B17" s="292" t="s">
        <v>53</v>
      </c>
      <c r="C17" s="278" t="s">
        <v>218</v>
      </c>
      <c r="D17" s="44" t="n">
        <v>100</v>
      </c>
      <c r="E17" s="283"/>
      <c r="F17" s="283"/>
      <c r="G17" s="274" t="s">
        <v>219</v>
      </c>
      <c r="H17" s="274"/>
      <c r="I17" s="274"/>
      <c r="J17" s="274"/>
      <c r="K17" s="275" t="s">
        <v>191</v>
      </c>
      <c r="L17" s="275" t="s">
        <v>192</v>
      </c>
    </row>
    <row r="18" customFormat="false" ht="14.15" hidden="false" customHeight="true" outlineLevel="0" collapsed="false">
      <c r="A18" s="274" t="s">
        <v>220</v>
      </c>
      <c r="B18" s="274"/>
      <c r="C18" s="274"/>
      <c r="D18" s="274"/>
      <c r="E18" s="275" t="s">
        <v>191</v>
      </c>
      <c r="F18" s="275" t="s">
        <v>192</v>
      </c>
      <c r="G18" s="293" t="s">
        <v>130</v>
      </c>
      <c r="H18" s="293"/>
      <c r="I18" s="294" t="n">
        <v>41</v>
      </c>
      <c r="J18" s="189" t="n">
        <v>0</v>
      </c>
      <c r="K18" s="283"/>
      <c r="L18" s="283"/>
    </row>
    <row r="19" customFormat="false" ht="14.15" hidden="false" customHeight="true" outlineLevel="0" collapsed="false">
      <c r="A19" s="276" t="s">
        <v>221</v>
      </c>
      <c r="B19" s="285" t="s">
        <v>37</v>
      </c>
      <c r="C19" s="294" t="n">
        <v>16</v>
      </c>
      <c r="D19" s="282" t="n">
        <v>5</v>
      </c>
      <c r="E19" s="283"/>
      <c r="F19" s="283"/>
      <c r="G19" s="285" t="s">
        <v>132</v>
      </c>
      <c r="H19" s="285"/>
      <c r="I19" s="294" t="n">
        <v>42</v>
      </c>
      <c r="J19" s="189" t="n">
        <v>0</v>
      </c>
      <c r="K19" s="283"/>
      <c r="L19" s="283"/>
    </row>
    <row r="20" customFormat="false" ht="14.15" hidden="false" customHeight="true" outlineLevel="0" collapsed="false">
      <c r="A20" s="276"/>
      <c r="B20" s="285" t="s">
        <v>38</v>
      </c>
      <c r="C20" s="294" t="n">
        <v>17</v>
      </c>
      <c r="D20" s="282" t="n">
        <v>5</v>
      </c>
      <c r="E20" s="283"/>
      <c r="F20" s="283"/>
      <c r="G20" s="285" t="s">
        <v>222</v>
      </c>
      <c r="H20" s="285"/>
      <c r="I20" s="294" t="n">
        <v>43</v>
      </c>
      <c r="J20" s="189" t="n">
        <v>0</v>
      </c>
      <c r="K20" s="283"/>
      <c r="L20" s="283"/>
    </row>
    <row r="21" customFormat="false" ht="14.15" hidden="false" customHeight="true" outlineLevel="0" collapsed="false">
      <c r="A21" s="276"/>
      <c r="B21" s="285" t="s">
        <v>39</v>
      </c>
      <c r="C21" s="294" t="n">
        <v>18</v>
      </c>
      <c r="D21" s="282" t="n">
        <v>5</v>
      </c>
      <c r="E21" s="283"/>
      <c r="F21" s="283"/>
      <c r="G21" s="295" t="s">
        <v>223</v>
      </c>
      <c r="H21" s="295"/>
      <c r="I21" s="281" t="n">
        <v>44</v>
      </c>
      <c r="J21" s="189" t="n">
        <v>0</v>
      </c>
      <c r="K21" s="283"/>
      <c r="L21" s="283"/>
    </row>
    <row r="22" customFormat="false" ht="14.15" hidden="false" customHeight="true" outlineLevel="0" collapsed="false">
      <c r="A22" s="276"/>
      <c r="B22" s="285" t="s">
        <v>40</v>
      </c>
      <c r="C22" s="294" t="n">
        <v>19</v>
      </c>
      <c r="D22" s="282" t="n">
        <v>5</v>
      </c>
      <c r="E22" s="283"/>
      <c r="F22" s="283"/>
      <c r="G22" s="295"/>
      <c r="H22" s="295"/>
      <c r="I22" s="281"/>
      <c r="J22" s="189"/>
      <c r="K22" s="283"/>
      <c r="L22" s="283"/>
    </row>
    <row r="23" customFormat="false" ht="14.15" hidden="false" customHeight="true" outlineLevel="0" collapsed="false">
      <c r="A23" s="276"/>
      <c r="B23" s="285" t="s">
        <v>224</v>
      </c>
      <c r="C23" s="294" t="n">
        <v>20</v>
      </c>
      <c r="D23" s="282" t="n">
        <v>5</v>
      </c>
      <c r="E23" s="283"/>
      <c r="F23" s="283"/>
    </row>
    <row r="24" customFormat="false" ht="14.15" hidden="false" customHeight="true" outlineLevel="0" collapsed="false">
      <c r="A24" s="276"/>
      <c r="B24" s="285" t="s">
        <v>225</v>
      </c>
      <c r="C24" s="294" t="n">
        <v>21</v>
      </c>
      <c r="D24" s="282" t="n">
        <v>5</v>
      </c>
      <c r="E24" s="283"/>
      <c r="F24" s="283"/>
    </row>
    <row r="25" customFormat="false" ht="14.15" hidden="false" customHeight="true" outlineLevel="0" collapsed="false">
      <c r="A25" s="296" t="s">
        <v>226</v>
      </c>
      <c r="B25" s="285" t="s">
        <v>37</v>
      </c>
      <c r="C25" s="294" t="n">
        <v>22</v>
      </c>
      <c r="D25" s="282" t="n">
        <v>5</v>
      </c>
      <c r="E25" s="283"/>
      <c r="F25" s="283"/>
    </row>
    <row r="26" customFormat="false" ht="14.15" hidden="false" customHeight="true" outlineLevel="0" collapsed="false">
      <c r="A26" s="296"/>
      <c r="B26" s="285" t="s">
        <v>38</v>
      </c>
      <c r="C26" s="294" t="n">
        <v>23</v>
      </c>
      <c r="D26" s="282" t="n">
        <v>5</v>
      </c>
      <c r="E26" s="283"/>
      <c r="F26" s="283"/>
    </row>
    <row r="27" customFormat="false" ht="14.15" hidden="false" customHeight="true" outlineLevel="0" collapsed="false">
      <c r="A27" s="297" t="s">
        <v>227</v>
      </c>
      <c r="B27" s="292" t="s">
        <v>49</v>
      </c>
      <c r="C27" s="294" t="n">
        <v>24</v>
      </c>
      <c r="D27" s="282" t="n">
        <v>5</v>
      </c>
      <c r="E27" s="283"/>
      <c r="F27" s="283"/>
    </row>
    <row r="28" customFormat="false" ht="14.15" hidden="false" customHeight="true" outlineLevel="0" collapsed="false">
      <c r="A28" s="297"/>
      <c r="B28" s="292" t="s">
        <v>67</v>
      </c>
      <c r="C28" s="294" t="n">
        <v>25</v>
      </c>
      <c r="D28" s="282" t="n">
        <v>5</v>
      </c>
      <c r="E28" s="283"/>
      <c r="F28" s="283"/>
    </row>
    <row r="29" customFormat="false" ht="17.6" hidden="false" customHeight="true" outlineLevel="0" collapsed="false">
      <c r="A29" s="297"/>
      <c r="B29" s="292" t="s">
        <v>51</v>
      </c>
      <c r="C29" s="294" t="n">
        <v>26</v>
      </c>
      <c r="D29" s="282" t="n">
        <v>5</v>
      </c>
      <c r="E29" s="283"/>
      <c r="F29" s="283"/>
    </row>
    <row r="30" customFormat="false" ht="14.15" hidden="false" customHeight="true" outlineLevel="0" collapsed="false">
      <c r="A30" s="297"/>
      <c r="B30" s="292" t="s">
        <v>52</v>
      </c>
      <c r="C30" s="294" t="n">
        <v>27</v>
      </c>
      <c r="D30" s="282" t="n">
        <v>5</v>
      </c>
      <c r="E30" s="283"/>
      <c r="F30" s="283"/>
    </row>
    <row r="31" customFormat="false" ht="14.15" hidden="false" customHeight="true" outlineLevel="0" collapsed="false">
      <c r="A31" s="297"/>
      <c r="B31" s="292" t="s">
        <v>39</v>
      </c>
      <c r="C31" s="294" t="n">
        <v>28</v>
      </c>
      <c r="D31" s="298" t="n">
        <v>5</v>
      </c>
      <c r="E31" s="283"/>
      <c r="F31" s="283"/>
    </row>
    <row r="32" customFormat="false" ht="14.15" hidden="false" customHeight="true" outlineLevel="0" collapsed="false">
      <c r="A32" s="297"/>
      <c r="B32" s="292" t="s">
        <v>40</v>
      </c>
      <c r="C32" s="294" t="n">
        <v>29</v>
      </c>
      <c r="D32" s="298" t="n">
        <v>5</v>
      </c>
      <c r="E32" s="283"/>
      <c r="F32" s="283"/>
    </row>
    <row r="33" customFormat="false" ht="14.15" hidden="false" customHeight="true" outlineLevel="0" collapsed="false">
      <c r="A33" s="297"/>
      <c r="B33" s="292" t="s">
        <v>68</v>
      </c>
      <c r="C33" s="294" t="n">
        <v>30</v>
      </c>
      <c r="D33" s="298" t="n">
        <v>5</v>
      </c>
      <c r="E33" s="283"/>
      <c r="F33" s="283"/>
    </row>
    <row r="34" customFormat="false" ht="19.6" hidden="false" customHeight="true" outlineLevel="0" collapsed="false"/>
    <row r="35" customFormat="false" ht="14.15" hidden="false" customHeight="true" outlineLevel="0" collapsed="false"/>
    <row r="36" customFormat="false" ht="14.15" hidden="false" customHeight="true" outlineLevel="0" collapsed="false"/>
    <row r="37" customFormat="false" ht="14.15" hidden="false" customHeight="true" outlineLevel="0" collapsed="false"/>
    <row r="38" customFormat="false" ht="14.15" hidden="false" customHeight="true" outlineLevel="0" collapsed="false"/>
    <row r="39" customFormat="false" ht="18.05" hidden="false" customHeight="true" outlineLevel="0" collapsed="false"/>
    <row r="40" customFormat="false" ht="14.15" hidden="false" customHeight="true" outlineLevel="0" collapsed="false"/>
    <row r="41" customFormat="false" ht="14.15" hidden="false" customHeight="true" outlineLevel="0" collapsed="false"/>
    <row r="42" customFormat="false" ht="14.15" hidden="false" customHeight="true" outlineLevel="0" collapsed="false"/>
    <row r="43" customFormat="false" ht="14.15" hidden="false" customHeight="true" outlineLevel="0" collapsed="false"/>
    <row r="44" customFormat="false" ht="14.15" hidden="false" customHeight="true" outlineLevel="0" collapsed="false"/>
    <row r="45" customFormat="false" ht="14.15" hidden="false" customHeight="true" outlineLevel="0" collapsed="false"/>
    <row r="46" customFormat="false" ht="14.15" hidden="false" customHeight="true" outlineLevel="0" collapsed="false"/>
    <row r="47" customFormat="false" ht="14.15" hidden="false" customHeight="true" outlineLevel="0" collapsed="false"/>
    <row r="48" customFormat="false" ht="14.15" hidden="false" customHeight="true" outlineLevel="0" collapsed="false"/>
    <row r="49" customFormat="false" ht="14.15" hidden="false" customHeight="true" outlineLevel="0" collapsed="false"/>
    <row r="50" customFormat="false" ht="14.15" hidden="false" customHeight="true" outlineLevel="0" collapsed="false">
      <c r="G50" s="299"/>
      <c r="H50" s="299"/>
      <c r="I50" s="299"/>
      <c r="J50" s="299"/>
      <c r="K50" s="299"/>
      <c r="L50" s="299"/>
    </row>
    <row r="51" customFormat="false" ht="14.15" hidden="false" customHeight="true" outlineLevel="0" collapsed="false">
      <c r="G51" s="14"/>
      <c r="H51" s="14"/>
      <c r="I51" s="14"/>
      <c r="J51" s="14"/>
      <c r="K51" s="14"/>
      <c r="L51" s="14"/>
    </row>
    <row r="52" customFormat="false" ht="14.15" hidden="false" customHeight="true" outlineLevel="0" collapsed="false">
      <c r="G52" s="14"/>
      <c r="H52" s="14"/>
      <c r="I52" s="14"/>
      <c r="J52" s="14"/>
      <c r="K52" s="14"/>
      <c r="L52" s="14"/>
    </row>
    <row r="53" customFormat="false" ht="14.15" hidden="false" customHeight="true" outlineLevel="0" collapsed="false">
      <c r="G53" s="14"/>
      <c r="H53" s="14"/>
      <c r="I53" s="14"/>
      <c r="J53" s="14"/>
      <c r="K53" s="14"/>
      <c r="L53" s="14"/>
    </row>
    <row r="54" customFormat="false" ht="14.15" hidden="false" customHeight="true" outlineLevel="0" collapsed="false">
      <c r="G54" s="14"/>
      <c r="H54" s="14"/>
      <c r="I54" s="14"/>
      <c r="J54" s="14"/>
      <c r="K54" s="14"/>
      <c r="L54" s="14"/>
    </row>
    <row r="55" customFormat="false" ht="14.15" hidden="false" customHeight="true" outlineLevel="0" collapsed="false">
      <c r="G55" s="14"/>
      <c r="H55" s="14"/>
      <c r="I55" s="14"/>
      <c r="J55" s="14"/>
      <c r="K55" s="14"/>
      <c r="L55" s="14"/>
    </row>
    <row r="56" customFormat="false" ht="14.15" hidden="false" customHeight="true" outlineLevel="0" collapsed="false">
      <c r="G56" s="14"/>
      <c r="H56" s="14"/>
      <c r="I56" s="14"/>
      <c r="J56" s="14"/>
      <c r="K56" s="14"/>
      <c r="L56" s="14"/>
    </row>
  </sheetData>
  <sheetProtection sheet="true" objects="true" scenarios="true"/>
  <mergeCells count="30">
    <mergeCell ref="A1:F1"/>
    <mergeCell ref="G1:L1"/>
    <mergeCell ref="A2:D2"/>
    <mergeCell ref="G2:J2"/>
    <mergeCell ref="A3:A8"/>
    <mergeCell ref="G3:H3"/>
    <mergeCell ref="G4:H4"/>
    <mergeCell ref="G5:H5"/>
    <mergeCell ref="G6:H6"/>
    <mergeCell ref="G7:H7"/>
    <mergeCell ref="G8:H8"/>
    <mergeCell ref="A9:A10"/>
    <mergeCell ref="G9:H9"/>
    <mergeCell ref="G10:H10"/>
    <mergeCell ref="A11:A17"/>
    <mergeCell ref="G11:H11"/>
    <mergeCell ref="G14:L14"/>
    <mergeCell ref="G15:J15"/>
    <mergeCell ref="G16:H16"/>
    <mergeCell ref="G17:J17"/>
    <mergeCell ref="A18:D18"/>
    <mergeCell ref="G18:H18"/>
    <mergeCell ref="A19:A24"/>
    <mergeCell ref="G19:H19"/>
    <mergeCell ref="G20:H20"/>
    <mergeCell ref="G21:H22"/>
    <mergeCell ref="I21:I22"/>
    <mergeCell ref="J21:J22"/>
    <mergeCell ref="A25:A26"/>
    <mergeCell ref="A27:A33"/>
  </mergeCells>
  <dataValidations count="7">
    <dataValidation allowBlank="true" errorStyle="stop" operator="equal" showDropDown="false" showErrorMessage="true" showInputMessage="false" sqref="A3:C10 G3:J11 D9:D10 A11:A17 C11:C17 A19:D26 A27:A33 C27:D33" type="none">
      <formula1>0</formula1>
      <formula2>0</formula2>
    </dataValidation>
    <dataValidation allowBlank="true" errorStyle="stop" operator="between" showDropDown="false" showErrorMessage="true" showInputMessage="false" sqref="E3:F3 E5:F5" type="whole">
      <formula1>0</formula1>
      <formula2>180</formula2>
    </dataValidation>
    <dataValidation allowBlank="true" errorStyle="stop" operator="between" showDropDown="false" showErrorMessage="true" showInputMessage="false" sqref="E4:F4" type="whole">
      <formula1>0</formula1>
      <formula2>230</formula2>
    </dataValidation>
    <dataValidation allowBlank="true" errorStyle="stop" operator="between" showDropDown="false" showErrorMessage="true" showInputMessage="false" sqref="E6:F6" type="whole">
      <formula1>0</formula1>
      <formula2>50</formula2>
    </dataValidation>
    <dataValidation allowBlank="true" errorStyle="stop" operator="between" showDropDown="false" showErrorMessage="true" showInputMessage="false" sqref="E7:F7" type="whole">
      <formula1>0</formula1>
      <formula2>80</formula2>
    </dataValidation>
    <dataValidation allowBlank="true" errorStyle="stop" operator="between" showDropDown="false" showErrorMessage="true" showInputMessage="false" sqref="E8:F9" type="whole">
      <formula1>0</formula1>
      <formula2>90</formula2>
    </dataValidation>
    <dataValidation allowBlank="true" errorStyle="stop" operator="equal" showDropDown="false" showErrorMessage="true" showInputMessage="false" sqref="G16:J16 G18:J21"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85"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91"/>
  <sheetViews>
    <sheetView showFormulas="false" showGridLines="true" showRowColHeaders="true" showZeros="true" rightToLeft="false" tabSelected="false" showOutlineSymbols="true" defaultGridColor="true" view="pageBreakPreview" topLeftCell="A49" colorId="64" zoomScale="100" zoomScaleNormal="100" zoomScalePageLayoutView="100" workbookViewId="0">
      <selection pane="topLeft" activeCell="A53" activeCellId="0" sqref="A53"/>
    </sheetView>
  </sheetViews>
  <sheetFormatPr defaultColWidth="11.6875" defaultRowHeight="12.8" zeroHeight="false" outlineLevelRow="0" outlineLevelCol="0"/>
  <cols>
    <col collapsed="false" customWidth="true" hidden="false" outlineLevel="0" max="2" min="2" style="0" width="15.62"/>
  </cols>
  <sheetData>
    <row r="1" customFormat="false" ht="12.8" hidden="false" customHeight="false" outlineLevel="0" collapsed="false">
      <c r="A1" s="300" t="s">
        <v>228</v>
      </c>
      <c r="B1" s="300"/>
      <c r="C1" s="300"/>
    </row>
    <row r="2" customFormat="false" ht="12.8" hidden="false" customHeight="false" outlineLevel="0" collapsed="false">
      <c r="A2" s="300"/>
      <c r="B2" s="300"/>
      <c r="C2" s="300"/>
    </row>
    <row r="3" customFormat="false" ht="12.8" hidden="false" customHeight="false" outlineLevel="0" collapsed="false">
      <c r="A3" s="300" t="s">
        <v>229</v>
      </c>
      <c r="B3" s="300"/>
      <c r="C3" s="301" t="s">
        <v>230</v>
      </c>
      <c r="D3" s="301"/>
    </row>
    <row r="4" customFormat="false" ht="12.8" hidden="false" customHeight="false" outlineLevel="0" collapsed="false">
      <c r="A4" s="300" t="s">
        <v>231</v>
      </c>
      <c r="B4" s="300"/>
      <c r="C4" s="300"/>
      <c r="D4" s="300"/>
    </row>
    <row r="5" customFormat="false" ht="12.8" hidden="false" customHeight="false" outlineLevel="0" collapsed="false">
      <c r="A5" s="300" t="s">
        <v>232</v>
      </c>
      <c r="B5" s="300"/>
      <c r="C5" s="300"/>
      <c r="D5" s="300"/>
    </row>
    <row r="6" customFormat="false" ht="12.8" hidden="false" customHeight="false" outlineLevel="0" collapsed="false">
      <c r="A6" s="300" t="s">
        <v>233</v>
      </c>
      <c r="B6" s="300"/>
      <c r="C6" s="300"/>
      <c r="D6" s="300"/>
    </row>
    <row r="7" customFormat="false" ht="12.8" hidden="false" customHeight="false" outlineLevel="0" collapsed="false">
      <c r="A7" s="300" t="s">
        <v>234</v>
      </c>
      <c r="B7" s="300"/>
      <c r="C7" s="300"/>
      <c r="D7" s="300"/>
    </row>
    <row r="8" customFormat="false" ht="13.35" hidden="false" customHeight="false" outlineLevel="0" collapsed="false">
      <c r="A8" s="0" t="s">
        <v>235</v>
      </c>
      <c r="D8" s="302" t="s">
        <v>236</v>
      </c>
      <c r="E8" s="302"/>
      <c r="F8" s="302"/>
    </row>
    <row r="10" customFormat="false" ht="12.8" hidden="false" customHeight="false" outlineLevel="0" collapsed="false">
      <c r="A10" s="0" t="s">
        <v>237</v>
      </c>
    </row>
    <row r="11" customFormat="false" ht="13.35" hidden="false" customHeight="false" outlineLevel="0" collapsed="false">
      <c r="A11" s="300" t="s">
        <v>238</v>
      </c>
      <c r="B11" s="300"/>
      <c r="D11" s="303" t="s">
        <v>239</v>
      </c>
      <c r="E11" s="303"/>
      <c r="F11" s="303"/>
    </row>
    <row r="12" customFormat="false" ht="12.8" hidden="false" customHeight="false" outlineLevel="0" collapsed="false">
      <c r="A12" s="300"/>
      <c r="B12" s="300"/>
      <c r="D12" s="304"/>
      <c r="E12" s="304"/>
      <c r="F12" s="304"/>
    </row>
    <row r="13" customFormat="false" ht="13.35" hidden="false" customHeight="false" outlineLevel="0" collapsed="false">
      <c r="A13" s="300" t="s">
        <v>240</v>
      </c>
      <c r="B13" s="300"/>
      <c r="C13" s="300"/>
      <c r="D13" s="302" t="s">
        <v>241</v>
      </c>
      <c r="E13" s="302"/>
      <c r="F13" s="302"/>
    </row>
    <row r="15" customFormat="false" ht="13.35" hidden="false" customHeight="false" outlineLevel="0" collapsed="false">
      <c r="A15" s="0" t="s">
        <v>242</v>
      </c>
      <c r="D15" s="302" t="s">
        <v>243</v>
      </c>
      <c r="E15" s="302"/>
      <c r="F15" s="302"/>
      <c r="G15" s="302"/>
    </row>
    <row r="16" customFormat="false" ht="12.8" hidden="false" customHeight="false" outlineLevel="0" collapsed="false">
      <c r="D16" s="305"/>
    </row>
    <row r="17" customFormat="false" ht="13.35" hidden="false" customHeight="false" outlineLevel="0" collapsed="false">
      <c r="A17" s="0" t="s">
        <v>244</v>
      </c>
      <c r="D17" s="302" t="s">
        <v>245</v>
      </c>
      <c r="E17" s="302"/>
      <c r="F17" s="302"/>
      <c r="G17" s="302"/>
    </row>
    <row r="19" customFormat="false" ht="13.35" hidden="false" customHeight="false" outlineLevel="0" collapsed="false">
      <c r="A19" s="0" t="s">
        <v>246</v>
      </c>
      <c r="D19" s="302" t="s">
        <v>247</v>
      </c>
      <c r="E19" s="302"/>
      <c r="F19" s="302"/>
      <c r="G19" s="302"/>
    </row>
    <row r="20" customFormat="false" ht="12.8" hidden="false" customHeight="false" outlineLevel="0" collapsed="false">
      <c r="D20" s="304"/>
    </row>
    <row r="21" customFormat="false" ht="13.35" hidden="false" customHeight="false" outlineLevel="0" collapsed="false">
      <c r="A21" s="0" t="s">
        <v>248</v>
      </c>
      <c r="D21" s="302" t="s">
        <v>249</v>
      </c>
      <c r="E21" s="302"/>
      <c r="F21" s="302"/>
    </row>
    <row r="23" customFormat="false" ht="12.8" hidden="false" customHeight="false" outlineLevel="0" collapsed="false">
      <c r="A23" s="300" t="s">
        <v>250</v>
      </c>
      <c r="B23" s="300"/>
      <c r="C23" s="300"/>
      <c r="D23" s="300"/>
      <c r="E23" s="300"/>
      <c r="F23" s="300"/>
      <c r="G23" s="300"/>
      <c r="H23" s="304"/>
      <c r="I23" s="304"/>
    </row>
    <row r="24" customFormat="false" ht="12.8" hidden="false" customHeight="false" outlineLevel="0" collapsed="false">
      <c r="A24" s="300" t="s">
        <v>251</v>
      </c>
      <c r="B24" s="300"/>
      <c r="C24" s="300"/>
      <c r="D24" s="300"/>
      <c r="E24" s="300"/>
      <c r="F24" s="300"/>
      <c r="G24" s="300"/>
      <c r="H24" s="300"/>
      <c r="I24" s="300"/>
    </row>
    <row r="25" customFormat="false" ht="12.8" hidden="false" customHeight="false" outlineLevel="0" collapsed="false">
      <c r="A25" s="300" t="s">
        <v>252</v>
      </c>
      <c r="B25" s="300"/>
      <c r="C25" s="300"/>
      <c r="F25" s="304"/>
    </row>
    <row r="26" customFormat="false" ht="12.8" hidden="false" customHeight="false" outlineLevel="0" collapsed="false">
      <c r="A26" s="300"/>
      <c r="B26" s="300"/>
      <c r="C26" s="300"/>
      <c r="F26" s="304"/>
    </row>
    <row r="27" customFormat="false" ht="12.8" hidden="false" customHeight="false" outlineLevel="0" collapsed="false">
      <c r="A27" s="300"/>
      <c r="B27" s="300"/>
      <c r="C27" s="306" t="s">
        <v>253</v>
      </c>
      <c r="D27" s="306"/>
      <c r="E27" s="306"/>
      <c r="F27" s="306"/>
    </row>
    <row r="28" customFormat="false" ht="12.8" hidden="false" customHeight="true" outlineLevel="0" collapsed="false">
      <c r="A28" s="307" t="s">
        <v>254</v>
      </c>
      <c r="B28" s="307"/>
      <c r="C28" s="307"/>
      <c r="D28" s="307"/>
      <c r="E28" s="307"/>
      <c r="F28" s="307"/>
      <c r="G28" s="307"/>
      <c r="H28" s="307"/>
      <c r="I28" s="307"/>
    </row>
    <row r="29" customFormat="false" ht="12.8" hidden="false" customHeight="false" outlineLevel="0" collapsed="false">
      <c r="A29" s="307"/>
      <c r="B29" s="307"/>
      <c r="C29" s="307"/>
      <c r="D29" s="307"/>
      <c r="E29" s="307"/>
      <c r="F29" s="307"/>
      <c r="G29" s="307"/>
      <c r="H29" s="307"/>
      <c r="I29" s="307"/>
    </row>
    <row r="30" customFormat="false" ht="12.75" hidden="false" customHeight="true" outlineLevel="0" collapsed="false">
      <c r="A30" s="300" t="s">
        <v>255</v>
      </c>
      <c r="B30" s="300"/>
      <c r="C30" s="300"/>
      <c r="D30" s="300"/>
      <c r="E30" s="300"/>
      <c r="F30" s="300"/>
      <c r="G30" s="300"/>
      <c r="H30" s="300"/>
      <c r="I30" s="300"/>
    </row>
    <row r="31" customFormat="false" ht="12.75" hidden="false" customHeight="true" outlineLevel="0" collapsed="false">
      <c r="A31" s="300"/>
      <c r="B31" s="300"/>
    </row>
    <row r="32" customFormat="false" ht="12.75" hidden="false" customHeight="true" outlineLevel="0" collapsed="false">
      <c r="A32" s="307" t="s">
        <v>256</v>
      </c>
      <c r="B32" s="307"/>
      <c r="C32" s="307"/>
      <c r="D32" s="307"/>
      <c r="E32" s="307"/>
      <c r="F32" s="307"/>
      <c r="G32" s="307"/>
      <c r="H32" s="307"/>
      <c r="I32" s="307"/>
    </row>
    <row r="33" customFormat="false" ht="12.75" hidden="false" customHeight="true" outlineLevel="0" collapsed="false">
      <c r="A33" s="307"/>
      <c r="B33" s="307"/>
      <c r="C33" s="307"/>
      <c r="D33" s="307"/>
      <c r="E33" s="307"/>
      <c r="F33" s="307"/>
      <c r="G33" s="307"/>
      <c r="H33" s="307"/>
      <c r="I33" s="307"/>
    </row>
    <row r="34" customFormat="false" ht="12.75" hidden="false" customHeight="true" outlineLevel="0" collapsed="false">
      <c r="A34" s="307" t="s">
        <v>257</v>
      </c>
      <c r="B34" s="307"/>
      <c r="C34" s="307"/>
      <c r="D34" s="307"/>
      <c r="E34" s="307"/>
      <c r="F34" s="307"/>
      <c r="G34" s="307"/>
      <c r="H34" s="307"/>
      <c r="I34" s="307"/>
    </row>
    <row r="35" customFormat="false" ht="12.75" hidden="false" customHeight="true" outlineLevel="0" collapsed="false">
      <c r="A35" s="307"/>
      <c r="B35" s="307"/>
      <c r="C35" s="307"/>
      <c r="D35" s="307"/>
      <c r="E35" s="307"/>
      <c r="F35" s="307"/>
      <c r="G35" s="307"/>
      <c r="H35" s="307"/>
      <c r="I35" s="307"/>
    </row>
    <row r="36" customFormat="false" ht="25.9" hidden="false" customHeight="true" outlineLevel="0" collapsed="false">
      <c r="A36" s="307"/>
      <c r="B36" s="307"/>
      <c r="C36" s="307"/>
      <c r="D36" s="307"/>
      <c r="E36" s="307"/>
      <c r="F36" s="307"/>
      <c r="G36" s="307"/>
      <c r="H36" s="307"/>
      <c r="I36" s="307"/>
    </row>
    <row r="37" customFormat="false" ht="25.9" hidden="false" customHeight="true" outlineLevel="0" collapsed="false">
      <c r="A37" s="308" t="s">
        <v>258</v>
      </c>
      <c r="B37" s="308"/>
      <c r="C37" s="308"/>
      <c r="D37" s="308"/>
      <c r="E37" s="308"/>
      <c r="F37" s="308"/>
      <c r="G37" s="308"/>
      <c r="H37" s="308"/>
      <c r="I37" s="308"/>
    </row>
    <row r="38" customFormat="false" ht="12.8" hidden="false" customHeight="false" outlineLevel="0" collapsed="false">
      <c r="A38" s="306" t="s">
        <v>259</v>
      </c>
      <c r="B38" s="306"/>
      <c r="C38" s="306"/>
      <c r="D38" s="306"/>
      <c r="E38" s="306"/>
      <c r="F38" s="306"/>
      <c r="G38" s="306"/>
      <c r="H38" s="306"/>
      <c r="I38" s="306"/>
    </row>
    <row r="39" customFormat="false" ht="12.75" hidden="false" customHeight="true" outlineLevel="0" collapsed="false">
      <c r="A39" s="307" t="s">
        <v>260</v>
      </c>
      <c r="B39" s="307"/>
      <c r="C39" s="307"/>
      <c r="D39" s="307"/>
      <c r="E39" s="307"/>
      <c r="F39" s="307"/>
      <c r="G39" s="307"/>
      <c r="H39" s="307"/>
      <c r="I39" s="307"/>
    </row>
    <row r="40" customFormat="false" ht="12.75" hidden="false" customHeight="true" outlineLevel="0" collapsed="false">
      <c r="A40" s="307"/>
      <c r="B40" s="307"/>
      <c r="C40" s="307"/>
      <c r="D40" s="307"/>
      <c r="E40" s="307"/>
      <c r="F40" s="307"/>
      <c r="G40" s="307"/>
      <c r="H40" s="307"/>
      <c r="I40" s="307"/>
    </row>
    <row r="41" customFormat="false" ht="12.75" hidden="false" customHeight="true" outlineLevel="0" collapsed="false">
      <c r="A41" s="307"/>
      <c r="B41" s="307"/>
      <c r="C41" s="307"/>
      <c r="D41" s="307"/>
      <c r="E41" s="307"/>
      <c r="F41" s="307"/>
      <c r="G41" s="307"/>
      <c r="H41" s="307"/>
      <c r="I41" s="307"/>
    </row>
    <row r="42" customFormat="false" ht="12.75" hidden="false" customHeight="true" outlineLevel="0" collapsed="false">
      <c r="A42" s="307"/>
      <c r="B42" s="307"/>
      <c r="C42" s="307"/>
      <c r="D42" s="307"/>
      <c r="E42" s="307"/>
      <c r="F42" s="307"/>
      <c r="G42" s="307"/>
      <c r="H42" s="307"/>
      <c r="I42" s="307"/>
    </row>
    <row r="43" customFormat="false" ht="12.75" hidden="false" customHeight="true" outlineLevel="0" collapsed="false">
      <c r="A43" s="307"/>
      <c r="B43" s="307"/>
      <c r="C43" s="307"/>
      <c r="D43" s="307"/>
      <c r="E43" s="307"/>
      <c r="F43" s="307"/>
      <c r="G43" s="307"/>
      <c r="H43" s="307"/>
      <c r="I43" s="307"/>
    </row>
    <row r="44" customFormat="false" ht="12.75" hidden="false" customHeight="true" outlineLevel="0" collapsed="false">
      <c r="A44" s="307"/>
      <c r="B44" s="307"/>
      <c r="C44" s="307"/>
      <c r="D44" s="307"/>
      <c r="E44" s="307"/>
      <c r="F44" s="307"/>
      <c r="G44" s="307"/>
      <c r="H44" s="307"/>
      <c r="I44" s="307"/>
    </row>
    <row r="45" customFormat="false" ht="12.75" hidden="false" customHeight="true" outlineLevel="0" collapsed="false">
      <c r="A45" s="308" t="s">
        <v>261</v>
      </c>
      <c r="B45" s="308"/>
      <c r="C45" s="308"/>
      <c r="D45" s="308"/>
      <c r="E45" s="308"/>
      <c r="F45" s="308"/>
      <c r="G45" s="308"/>
      <c r="H45" s="308"/>
      <c r="I45" s="308"/>
    </row>
    <row r="46" customFormat="false" ht="12.75" hidden="false" customHeight="true" outlineLevel="0" collapsed="false">
      <c r="A46" s="308"/>
      <c r="B46" s="308"/>
      <c r="C46" s="308"/>
      <c r="D46" s="308"/>
      <c r="E46" s="308"/>
      <c r="F46" s="308"/>
      <c r="G46" s="308"/>
      <c r="H46" s="308"/>
      <c r="I46" s="308"/>
    </row>
    <row r="47" customFormat="false" ht="12.75" hidden="false" customHeight="true" outlineLevel="0" collapsed="false">
      <c r="A47" s="308"/>
      <c r="B47" s="308"/>
      <c r="C47" s="308"/>
      <c r="D47" s="308"/>
      <c r="E47" s="308"/>
      <c r="F47" s="308"/>
      <c r="G47" s="308"/>
      <c r="H47" s="308"/>
      <c r="I47" s="308"/>
    </row>
    <row r="48" customFormat="false" ht="12.75" hidden="false" customHeight="true" outlineLevel="0" collapsed="false">
      <c r="A48" s="308"/>
      <c r="B48" s="308"/>
      <c r="C48" s="308"/>
      <c r="D48" s="308"/>
      <c r="E48" s="308"/>
      <c r="F48" s="308"/>
      <c r="G48" s="308"/>
      <c r="H48" s="308"/>
      <c r="I48" s="308"/>
    </row>
    <row r="49" customFormat="false" ht="12.75" hidden="false" customHeight="true" outlineLevel="0" collapsed="false">
      <c r="A49" s="306" t="s">
        <v>262</v>
      </c>
      <c r="B49" s="306"/>
      <c r="C49" s="306"/>
      <c r="D49" s="306"/>
      <c r="E49" s="306"/>
      <c r="F49" s="306"/>
      <c r="G49" s="306"/>
      <c r="H49" s="306"/>
      <c r="I49" s="306"/>
    </row>
    <row r="50" customFormat="false" ht="12.75" hidden="false" customHeight="true" outlineLevel="0" collapsed="false">
      <c r="A50" s="300" t="s">
        <v>263</v>
      </c>
      <c r="B50" s="300"/>
      <c r="C50" s="300"/>
      <c r="D50" s="300"/>
      <c r="E50" s="300"/>
      <c r="F50" s="300"/>
      <c r="G50" s="300"/>
      <c r="H50" s="300"/>
      <c r="I50" s="300"/>
    </row>
    <row r="51" customFormat="false" ht="12.75" hidden="false" customHeight="true" outlineLevel="0" collapsed="false">
      <c r="A51" s="300"/>
      <c r="B51" s="300"/>
    </row>
    <row r="52" customFormat="false" ht="12.75" hidden="false" customHeight="true" outlineLevel="0" collapsed="false">
      <c r="A52" s="306" t="s">
        <v>264</v>
      </c>
      <c r="B52" s="306"/>
      <c r="C52" s="306"/>
      <c r="D52" s="306"/>
      <c r="E52" s="306"/>
      <c r="F52" s="306"/>
      <c r="G52" s="306"/>
      <c r="H52" s="306"/>
      <c r="I52" s="306"/>
    </row>
    <row r="53" customFormat="false" ht="12.75" hidden="false" customHeight="true" outlineLevel="0" collapsed="false">
      <c r="A53" s="307" t="s">
        <v>265</v>
      </c>
      <c r="B53" s="307"/>
      <c r="C53" s="307"/>
      <c r="D53" s="307"/>
      <c r="E53" s="307"/>
      <c r="F53" s="307"/>
      <c r="G53" s="307"/>
      <c r="H53" s="307"/>
      <c r="I53" s="307"/>
    </row>
    <row r="54" customFormat="false" ht="12.75" hidden="false" customHeight="true" outlineLevel="0" collapsed="false">
      <c r="A54" s="307"/>
      <c r="B54" s="307"/>
      <c r="C54" s="307"/>
      <c r="D54" s="307"/>
      <c r="E54" s="307"/>
      <c r="F54" s="307"/>
      <c r="G54" s="307"/>
      <c r="H54" s="307"/>
      <c r="I54" s="307"/>
    </row>
    <row r="55" customFormat="false" ht="12.75" hidden="false" customHeight="true" outlineLevel="0" collapsed="false">
      <c r="A55" s="307"/>
      <c r="B55" s="307"/>
      <c r="C55" s="307"/>
      <c r="D55" s="307"/>
      <c r="E55" s="307"/>
      <c r="F55" s="307"/>
      <c r="G55" s="307"/>
      <c r="H55" s="307"/>
      <c r="I55" s="307"/>
    </row>
    <row r="56" customFormat="false" ht="12.75" hidden="false" customHeight="true" outlineLevel="0" collapsed="false">
      <c r="A56" s="306" t="s">
        <v>266</v>
      </c>
      <c r="B56" s="306"/>
      <c r="C56" s="306"/>
      <c r="D56" s="306"/>
      <c r="E56" s="306"/>
      <c r="F56" s="306"/>
      <c r="G56" s="306"/>
      <c r="H56" s="306"/>
      <c r="I56" s="306"/>
    </row>
    <row r="57" customFormat="false" ht="12.75" hidden="false" customHeight="true" outlineLevel="0" collapsed="false">
      <c r="A57" s="309" t="s">
        <v>267</v>
      </c>
      <c r="B57" s="309"/>
      <c r="C57" s="309"/>
      <c r="D57" s="309"/>
      <c r="E57" s="309"/>
      <c r="F57" s="309"/>
      <c r="G57" s="309"/>
      <c r="H57" s="309"/>
      <c r="I57" s="309"/>
    </row>
    <row r="58" customFormat="false" ht="12.75" hidden="false" customHeight="true" outlineLevel="0" collapsed="false">
      <c r="A58" s="309"/>
      <c r="B58" s="309"/>
      <c r="C58" s="309"/>
      <c r="D58" s="309"/>
      <c r="E58" s="309"/>
      <c r="F58" s="309"/>
      <c r="G58" s="309"/>
      <c r="H58" s="309"/>
      <c r="I58" s="309"/>
    </row>
    <row r="59" customFormat="false" ht="12.75" hidden="false" customHeight="true" outlineLevel="0" collapsed="false">
      <c r="B59" s="300"/>
      <c r="C59" s="300"/>
    </row>
    <row r="60" customFormat="false" ht="12.75" hidden="false" customHeight="true" outlineLevel="0" collapsed="false">
      <c r="A60" s="310" t="s">
        <v>268</v>
      </c>
      <c r="B60" s="310"/>
      <c r="C60" s="310"/>
      <c r="D60" s="310"/>
      <c r="E60" s="310"/>
      <c r="F60" s="310"/>
      <c r="G60" s="310"/>
      <c r="H60" s="310"/>
      <c r="I60" s="310"/>
    </row>
    <row r="61" customFormat="false" ht="12.75" hidden="false" customHeight="true" outlineLevel="0" collapsed="false">
      <c r="A61" s="310"/>
      <c r="B61" s="310"/>
      <c r="C61" s="310"/>
      <c r="D61" s="310"/>
      <c r="E61" s="310"/>
      <c r="F61" s="310"/>
      <c r="G61" s="310"/>
      <c r="H61" s="310"/>
      <c r="I61" s="310"/>
    </row>
    <row r="62" customFormat="false" ht="12.75" hidden="false" customHeight="true" outlineLevel="0" collapsed="false">
      <c r="A62" s="271" t="s">
        <v>269</v>
      </c>
      <c r="B62" s="271"/>
      <c r="C62" s="271"/>
      <c r="D62" s="271"/>
      <c r="E62" s="271"/>
      <c r="F62" s="271"/>
      <c r="G62" s="271"/>
      <c r="H62" s="271"/>
      <c r="I62" s="271"/>
    </row>
    <row r="63" customFormat="false" ht="12.75" hidden="false" customHeight="true" outlineLevel="0" collapsed="false">
      <c r="A63" s="270" t="s">
        <v>270</v>
      </c>
      <c r="B63" s="270"/>
      <c r="C63" s="270"/>
      <c r="D63" s="270"/>
      <c r="E63" s="270"/>
      <c r="F63" s="270"/>
      <c r="G63" s="270"/>
      <c r="H63" s="270"/>
      <c r="I63" s="270"/>
    </row>
    <row r="64" customFormat="false" ht="12.75" hidden="false" customHeight="true" outlineLevel="0" collapsed="false">
      <c r="A64" s="270"/>
      <c r="B64" s="270"/>
      <c r="C64" s="270"/>
      <c r="D64" s="270"/>
      <c r="E64" s="270"/>
      <c r="F64" s="270"/>
      <c r="G64" s="270"/>
      <c r="H64" s="270"/>
      <c r="I64" s="270"/>
    </row>
    <row r="65" customFormat="false" ht="12.75" hidden="false" customHeight="true" outlineLevel="0" collapsed="false">
      <c r="A65" s="270"/>
      <c r="B65" s="270"/>
      <c r="C65" s="270"/>
      <c r="D65" s="270"/>
      <c r="E65" s="270"/>
      <c r="F65" s="270"/>
      <c r="G65" s="270"/>
      <c r="H65" s="270"/>
      <c r="I65" s="270"/>
    </row>
    <row r="66" customFormat="false" ht="12.75" hidden="false" customHeight="true" outlineLevel="0" collapsed="false">
      <c r="A66" s="270"/>
      <c r="B66" s="270"/>
      <c r="C66" s="270"/>
      <c r="D66" s="270"/>
      <c r="E66" s="270"/>
      <c r="F66" s="270"/>
      <c r="G66" s="270"/>
      <c r="H66" s="270"/>
      <c r="I66" s="270"/>
    </row>
    <row r="67" customFormat="false" ht="12.8" hidden="false" customHeight="false" outlineLevel="0" collapsed="false">
      <c r="A67" s="311"/>
      <c r="B67" s="311"/>
      <c r="C67" s="311"/>
      <c r="D67" s="311"/>
      <c r="E67" s="311"/>
      <c r="F67" s="311"/>
      <c r="G67" s="311"/>
      <c r="H67" s="311"/>
      <c r="I67" s="311"/>
    </row>
    <row r="68" customFormat="false" ht="12.8" hidden="false" customHeight="false" outlineLevel="0" collapsed="false">
      <c r="A68" s="311"/>
      <c r="B68" s="311"/>
      <c r="C68" s="311"/>
      <c r="D68" s="311"/>
      <c r="E68" s="311"/>
      <c r="F68" s="311"/>
      <c r="G68" s="311"/>
      <c r="H68" s="311"/>
      <c r="I68" s="311"/>
    </row>
    <row r="69" customFormat="false" ht="12.8" hidden="false" customHeight="false" outlineLevel="0" collapsed="false">
      <c r="A69" s="311"/>
      <c r="B69" s="311"/>
      <c r="C69" s="311"/>
      <c r="D69" s="311"/>
      <c r="E69" s="311"/>
      <c r="F69" s="311"/>
      <c r="G69" s="311"/>
      <c r="H69" s="311"/>
      <c r="I69" s="311"/>
    </row>
    <row r="70" customFormat="false" ht="12.8" hidden="false" customHeight="false" outlineLevel="0" collapsed="false">
      <c r="A70" s="311"/>
      <c r="B70" s="311"/>
      <c r="C70" s="311"/>
      <c r="D70" s="311"/>
      <c r="E70" s="311"/>
      <c r="F70" s="311"/>
      <c r="G70" s="311"/>
      <c r="H70" s="311"/>
      <c r="I70" s="311"/>
    </row>
    <row r="71" customFormat="false" ht="12.8" hidden="false" customHeight="false" outlineLevel="0" collapsed="false">
      <c r="A71" s="311"/>
      <c r="B71" s="311"/>
      <c r="C71" s="311"/>
      <c r="D71" s="311"/>
      <c r="E71" s="311"/>
      <c r="F71" s="311"/>
      <c r="G71" s="311"/>
      <c r="H71" s="311"/>
      <c r="I71" s="311"/>
    </row>
    <row r="72" customFormat="false" ht="12.8" hidden="false" customHeight="false" outlineLevel="0" collapsed="false">
      <c r="A72" s="311"/>
      <c r="B72" s="311"/>
      <c r="C72" s="311"/>
      <c r="D72" s="311"/>
      <c r="E72" s="311"/>
      <c r="F72" s="311"/>
      <c r="G72" s="311"/>
      <c r="H72" s="311"/>
      <c r="I72" s="311"/>
    </row>
    <row r="73" customFormat="false" ht="12.8" hidden="false" customHeight="false" outlineLevel="0" collapsed="false">
      <c r="A73" s="311"/>
      <c r="B73" s="311"/>
      <c r="C73" s="311"/>
      <c r="D73" s="311"/>
      <c r="E73" s="311"/>
      <c r="F73" s="311"/>
      <c r="G73" s="311"/>
      <c r="H73" s="311"/>
      <c r="I73" s="311"/>
    </row>
    <row r="74" customFormat="false" ht="12.8" hidden="false" customHeight="false" outlineLevel="0" collapsed="false">
      <c r="A74" s="311"/>
      <c r="B74" s="311"/>
      <c r="C74" s="311"/>
      <c r="D74" s="311"/>
      <c r="E74" s="311"/>
      <c r="F74" s="311"/>
      <c r="G74" s="311"/>
      <c r="H74" s="311"/>
      <c r="I74" s="311"/>
    </row>
    <row r="75" customFormat="false" ht="12.8" hidden="false" customHeight="false" outlineLevel="0" collapsed="false">
      <c r="A75" s="311"/>
      <c r="B75" s="311"/>
      <c r="C75" s="311"/>
      <c r="D75" s="311"/>
      <c r="E75" s="311"/>
      <c r="F75" s="311"/>
      <c r="G75" s="311"/>
      <c r="H75" s="311"/>
      <c r="I75" s="311"/>
    </row>
    <row r="76" customFormat="false" ht="12.8" hidden="false" customHeight="false" outlineLevel="0" collapsed="false">
      <c r="A76" s="311"/>
      <c r="B76" s="311"/>
      <c r="C76" s="311"/>
      <c r="D76" s="311"/>
      <c r="E76" s="311"/>
      <c r="F76" s="311"/>
      <c r="G76" s="311"/>
      <c r="H76" s="311"/>
      <c r="I76" s="311"/>
    </row>
    <row r="77" customFormat="false" ht="12.8" hidden="false" customHeight="false" outlineLevel="0" collapsed="false">
      <c r="A77" s="311"/>
      <c r="B77" s="311"/>
      <c r="C77" s="311"/>
      <c r="D77" s="311"/>
      <c r="E77" s="311"/>
      <c r="F77" s="311"/>
      <c r="G77" s="311"/>
      <c r="H77" s="311"/>
      <c r="I77" s="311"/>
    </row>
    <row r="78" customFormat="false" ht="12.8" hidden="false" customHeight="false" outlineLevel="0" collapsed="false">
      <c r="A78" s="311"/>
      <c r="B78" s="311"/>
      <c r="C78" s="311"/>
      <c r="D78" s="311"/>
      <c r="E78" s="311"/>
      <c r="F78" s="311"/>
      <c r="G78" s="311"/>
      <c r="H78" s="311"/>
      <c r="I78" s="311"/>
    </row>
    <row r="79" customFormat="false" ht="12.8" hidden="false" customHeight="false" outlineLevel="0" collapsed="false">
      <c r="A79" s="311"/>
      <c r="B79" s="311"/>
      <c r="C79" s="311"/>
      <c r="D79" s="311"/>
      <c r="E79" s="311"/>
      <c r="F79" s="311"/>
      <c r="G79" s="311"/>
      <c r="H79" s="311"/>
      <c r="I79" s="311"/>
    </row>
    <row r="80" customFormat="false" ht="12.8" hidden="false" customHeight="false" outlineLevel="0" collapsed="false">
      <c r="A80" s="311"/>
      <c r="B80" s="311"/>
      <c r="C80" s="311"/>
      <c r="D80" s="311"/>
      <c r="E80" s="311"/>
      <c r="F80" s="311"/>
      <c r="G80" s="311"/>
      <c r="H80" s="311"/>
      <c r="I80" s="311"/>
    </row>
    <row r="81" customFormat="false" ht="12.8" hidden="false" customHeight="false" outlineLevel="0" collapsed="false">
      <c r="A81" s="311"/>
      <c r="B81" s="311"/>
      <c r="C81" s="311"/>
      <c r="D81" s="311"/>
      <c r="E81" s="311"/>
      <c r="F81" s="311"/>
      <c r="G81" s="311"/>
      <c r="H81" s="311"/>
      <c r="I81" s="311"/>
    </row>
    <row r="82" customFormat="false" ht="12.8" hidden="false" customHeight="false" outlineLevel="0" collapsed="false">
      <c r="A82" s="311"/>
      <c r="B82" s="311"/>
      <c r="C82" s="311"/>
      <c r="D82" s="311"/>
      <c r="E82" s="311"/>
      <c r="F82" s="311"/>
      <c r="G82" s="311"/>
      <c r="H82" s="311"/>
      <c r="I82" s="311"/>
    </row>
    <row r="83" customFormat="false" ht="12.8" hidden="false" customHeight="false" outlineLevel="0" collapsed="false">
      <c r="A83" s="311"/>
      <c r="B83" s="311"/>
      <c r="C83" s="311"/>
      <c r="D83" s="311"/>
      <c r="E83" s="311"/>
      <c r="F83" s="311"/>
      <c r="G83" s="311"/>
      <c r="H83" s="311"/>
      <c r="I83" s="311"/>
    </row>
    <row r="84" customFormat="false" ht="12.8" hidden="false" customHeight="false" outlineLevel="0" collapsed="false">
      <c r="A84" s="311"/>
      <c r="B84" s="311"/>
      <c r="C84" s="311"/>
      <c r="D84" s="311"/>
      <c r="E84" s="311"/>
      <c r="F84" s="311"/>
      <c r="G84" s="311"/>
      <c r="H84" s="311"/>
      <c r="I84" s="311"/>
    </row>
    <row r="85" customFormat="false" ht="12.8" hidden="false" customHeight="false" outlineLevel="0" collapsed="false">
      <c r="A85" s="311"/>
      <c r="B85" s="311"/>
      <c r="C85" s="311"/>
      <c r="D85" s="311"/>
      <c r="E85" s="311"/>
      <c r="F85" s="311"/>
      <c r="G85" s="311"/>
      <c r="H85" s="311"/>
      <c r="I85" s="311"/>
    </row>
    <row r="86" customFormat="false" ht="12.8" hidden="false" customHeight="false" outlineLevel="0" collapsed="false">
      <c r="A86" s="311"/>
      <c r="B86" s="311"/>
      <c r="C86" s="311"/>
      <c r="D86" s="311"/>
      <c r="E86" s="311"/>
      <c r="F86" s="311"/>
      <c r="G86" s="311"/>
      <c r="H86" s="311"/>
      <c r="I86" s="311"/>
    </row>
    <row r="87" customFormat="false" ht="12.8" hidden="false" customHeight="false" outlineLevel="0" collapsed="false">
      <c r="A87" s="311"/>
      <c r="B87" s="311"/>
      <c r="C87" s="311"/>
      <c r="D87" s="311"/>
      <c r="E87" s="311"/>
      <c r="F87" s="311"/>
      <c r="G87" s="311"/>
      <c r="H87" s="311"/>
      <c r="I87" s="311"/>
    </row>
    <row r="88" customFormat="false" ht="12.8" hidden="false" customHeight="false" outlineLevel="0" collapsed="false">
      <c r="A88" s="312"/>
      <c r="B88" s="312"/>
      <c r="C88" s="312"/>
      <c r="D88" s="312"/>
      <c r="E88" s="312"/>
      <c r="F88" s="312"/>
      <c r="G88" s="312"/>
      <c r="H88" s="312"/>
      <c r="I88" s="312"/>
    </row>
    <row r="89" customFormat="false" ht="12.8" hidden="false" customHeight="false" outlineLevel="0" collapsed="false">
      <c r="A89" s="312"/>
      <c r="B89" s="312"/>
      <c r="C89" s="312"/>
      <c r="D89" s="312"/>
      <c r="E89" s="312"/>
      <c r="F89" s="312"/>
      <c r="G89" s="312"/>
      <c r="H89" s="312"/>
      <c r="I89" s="312"/>
    </row>
    <row r="90" customFormat="false" ht="12.8" hidden="false" customHeight="false" outlineLevel="0" collapsed="false">
      <c r="A90" s="312"/>
      <c r="B90" s="312"/>
      <c r="C90" s="312"/>
      <c r="D90" s="312"/>
      <c r="E90" s="312"/>
      <c r="F90" s="312"/>
      <c r="G90" s="312"/>
      <c r="H90" s="312"/>
      <c r="I90" s="312"/>
    </row>
    <row r="91" customFormat="false" ht="12.8" hidden="false" customHeight="false" outlineLevel="0" collapsed="false">
      <c r="A91" s="312"/>
      <c r="B91" s="312"/>
      <c r="C91" s="312"/>
      <c r="D91" s="312"/>
      <c r="E91" s="312"/>
      <c r="F91" s="312"/>
      <c r="G91" s="312"/>
      <c r="H91" s="312"/>
      <c r="I91" s="312"/>
    </row>
  </sheetData>
  <sheetProtection sheet="true" objects="true" scenarios="true"/>
  <mergeCells count="37">
    <mergeCell ref="A1:B1"/>
    <mergeCell ref="A3:B3"/>
    <mergeCell ref="C3:D3"/>
    <mergeCell ref="A4:D4"/>
    <mergeCell ref="A5:D5"/>
    <mergeCell ref="A6:D6"/>
    <mergeCell ref="A7:D7"/>
    <mergeCell ref="D8:F8"/>
    <mergeCell ref="A11:B11"/>
    <mergeCell ref="D11:F11"/>
    <mergeCell ref="A13:C13"/>
    <mergeCell ref="D13:F13"/>
    <mergeCell ref="D15:G15"/>
    <mergeCell ref="D17:G17"/>
    <mergeCell ref="D19:G19"/>
    <mergeCell ref="D21:F21"/>
    <mergeCell ref="A23:G23"/>
    <mergeCell ref="A24:I24"/>
    <mergeCell ref="A25:C25"/>
    <mergeCell ref="C27:F27"/>
    <mergeCell ref="A28:I29"/>
    <mergeCell ref="A30:I30"/>
    <mergeCell ref="A32:I33"/>
    <mergeCell ref="A34:I36"/>
    <mergeCell ref="A37:I37"/>
    <mergeCell ref="A38:I38"/>
    <mergeCell ref="A39:I44"/>
    <mergeCell ref="A45:I48"/>
    <mergeCell ref="A49:I49"/>
    <mergeCell ref="A50:I50"/>
    <mergeCell ref="A52:I52"/>
    <mergeCell ref="A53:I55"/>
    <mergeCell ref="A56:I56"/>
    <mergeCell ref="A57:I58"/>
    <mergeCell ref="A60:I61"/>
    <mergeCell ref="A62:I62"/>
    <mergeCell ref="A63:I66"/>
  </mergeCells>
  <hyperlinks>
    <hyperlink ref="D8" r:id="rId1" display="ramachandrahm@hotmail.com"/>
    <hyperlink ref="D11" r:id="rId2" display="rammedisoft.com/ul"/>
    <hyperlink ref="D13" r:id="rId3" display="rammedisoft.com/ll"/>
    <hyperlink ref="D15" r:id="rId4" display="Gazette of 2018"/>
    <hyperlink ref="D17" r:id="rId5" display="Gazette 2001"/>
    <hyperlink ref="D19" r:id="rId6" display="Manual 1981"/>
    <hyperlink ref="D21" r:id="rId7" display="Open Download Page:"/>
  </hyperlinks>
  <printOptions headings="false" gridLines="false" gridLinesSet="true" horizontalCentered="false" verticalCentered="false"/>
  <pageMargins left="0.7875" right="0.7875" top="0.7875" bottom="0.7875" header="0.511811023622047" footer="0.511811023622047"/>
  <pageSetup paperSize="9" scale="79"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3395</TotalTime>
  <Application>LibreOffice/7.3.1.3$Windows_x86 LibreOffice_project/a69ca51ded25f3eefd52d7bf9a5fad8c90b87951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1996-10-15T05:03:28Z</dcterms:created>
  <dc:creator/>
  <dc:description/>
  <dc:language>en-GB</dc:language>
  <cp:lastModifiedBy/>
  <cp:lastPrinted>2021-10-27T07:13:51Z</cp:lastPrinted>
  <dcterms:modified xsi:type="dcterms:W3CDTF">2022-04-15T22:31:39Z</dcterms:modified>
  <cp:revision>461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1033-9.1.0.4746</vt:lpwstr>
  </property>
</Properties>
</file>